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EstaPasta_de_trabalho" defaultThemeVersion="124226"/>
  <bookViews>
    <workbookView xWindow="0" yWindow="30" windowWidth="7485" windowHeight="4140" tabRatio="526" firstSheet="1" activeTab="1"/>
  </bookViews>
  <sheets>
    <sheet name="ALMOXARIFADO" sheetId="1" r:id="rId1"/>
    <sheet name="AUDITÓRIO_BLC CENTRAL" sheetId="2" r:id="rId2"/>
    <sheet name="Plan1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G169" i="2" l="1"/>
  <c r="G189" i="2"/>
  <c r="G205" i="2"/>
  <c r="G219" i="2"/>
  <c r="G220" i="2"/>
  <c r="G281" i="2"/>
  <c r="G388" i="2"/>
  <c r="G391" i="2"/>
  <c r="G393" i="2"/>
  <c r="G408" i="2"/>
  <c r="G417" i="2"/>
  <c r="G422" i="2"/>
  <c r="G387" i="2"/>
  <c r="T125" i="2"/>
  <c r="T47" i="2"/>
  <c r="T16" i="2"/>
  <c r="K11" i="1"/>
  <c r="F11" i="1"/>
  <c r="G11" i="1"/>
  <c r="K12" i="1"/>
  <c r="F12" i="1"/>
  <c r="G12" i="1"/>
  <c r="F13" i="1"/>
  <c r="G13" i="1"/>
  <c r="L13" i="1"/>
  <c r="K13" i="1"/>
  <c r="F14" i="1"/>
  <c r="G14" i="1"/>
  <c r="K14" i="1"/>
  <c r="K15" i="1"/>
  <c r="F15" i="1"/>
  <c r="G15" i="1"/>
  <c r="F18" i="1"/>
  <c r="G18" i="1"/>
  <c r="K18" i="1"/>
  <c r="F19" i="1"/>
  <c r="G19" i="1"/>
  <c r="K19" i="1"/>
  <c r="K20" i="1"/>
  <c r="F20" i="1"/>
  <c r="G20" i="1"/>
  <c r="K23" i="1"/>
  <c r="F23" i="1"/>
  <c r="G23" i="1"/>
  <c r="F24" i="1"/>
  <c r="G24" i="1"/>
  <c r="K24" i="1"/>
  <c r="K25" i="1"/>
  <c r="F25" i="1"/>
  <c r="G25" i="1"/>
  <c r="K26" i="1"/>
  <c r="F26" i="1"/>
  <c r="G26" i="1"/>
  <c r="K27" i="1"/>
  <c r="F27" i="1"/>
  <c r="G27" i="1"/>
  <c r="F28" i="1"/>
  <c r="G28" i="1"/>
  <c r="L28" i="1"/>
  <c r="K28" i="1"/>
  <c r="K29" i="1"/>
  <c r="F29" i="1"/>
  <c r="G29" i="1"/>
  <c r="L29" i="1"/>
  <c r="K30" i="1"/>
  <c r="F30" i="1"/>
  <c r="G30" i="1"/>
  <c r="K31" i="1"/>
  <c r="F31" i="1"/>
  <c r="G31" i="1"/>
  <c r="F34" i="1"/>
  <c r="G34" i="1"/>
  <c r="K34" i="1"/>
  <c r="L34" i="1"/>
  <c r="K35" i="1"/>
  <c r="F35" i="1"/>
  <c r="G35" i="1"/>
  <c r="K36" i="1"/>
  <c r="F36" i="1"/>
  <c r="G36" i="1"/>
  <c r="F37" i="1"/>
  <c r="G37" i="1"/>
  <c r="L37" i="1"/>
  <c r="K37" i="1"/>
  <c r="F38" i="1"/>
  <c r="G38" i="1"/>
  <c r="K38" i="1"/>
  <c r="L38" i="1"/>
  <c r="M39" i="1"/>
  <c r="F41" i="1"/>
  <c r="G41" i="1"/>
  <c r="K41" i="1"/>
  <c r="K42" i="1"/>
  <c r="F42" i="1"/>
  <c r="G42" i="1"/>
  <c r="M42" i="1"/>
  <c r="K45" i="1"/>
  <c r="F45" i="1"/>
  <c r="G45" i="1"/>
  <c r="G46" i="1"/>
  <c r="K46" i="1"/>
  <c r="F46" i="1"/>
  <c r="F49" i="1"/>
  <c r="G49" i="1"/>
  <c r="G48" i="1"/>
  <c r="K49" i="1"/>
  <c r="K52" i="1"/>
  <c r="F52" i="1"/>
  <c r="G52" i="1"/>
  <c r="F53" i="1"/>
  <c r="G53" i="1"/>
  <c r="M53" i="1"/>
  <c r="K53" i="1"/>
  <c r="L53" i="1"/>
  <c r="K54" i="1"/>
  <c r="F54" i="1"/>
  <c r="G54" i="1"/>
  <c r="K55" i="1"/>
  <c r="F55" i="1"/>
  <c r="G55" i="1"/>
  <c r="K56" i="1"/>
  <c r="F56" i="1"/>
  <c r="G56" i="1"/>
  <c r="F57" i="1"/>
  <c r="G57" i="1"/>
  <c r="M57" i="1"/>
  <c r="K57" i="1"/>
  <c r="L57" i="1"/>
  <c r="K60" i="1"/>
  <c r="F60" i="1"/>
  <c r="G60" i="1"/>
  <c r="K61" i="1"/>
  <c r="F61" i="1"/>
  <c r="G61" i="1"/>
  <c r="K64" i="1"/>
  <c r="F64" i="1"/>
  <c r="G64" i="1"/>
  <c r="K65" i="1"/>
  <c r="F65" i="1"/>
  <c r="G65" i="1"/>
  <c r="F68" i="1"/>
  <c r="G68" i="1"/>
  <c r="G67" i="1"/>
  <c r="K68" i="1"/>
  <c r="F69" i="1"/>
  <c r="G69" i="1"/>
  <c r="L69" i="1"/>
  <c r="K69" i="1"/>
  <c r="F72" i="1"/>
  <c r="G72" i="1"/>
  <c r="K72" i="1"/>
  <c r="F73" i="1"/>
  <c r="G73" i="1"/>
  <c r="M73" i="1"/>
  <c r="K73" i="1"/>
  <c r="F74" i="1"/>
  <c r="G74" i="1"/>
  <c r="M74" i="1"/>
  <c r="K74" i="1"/>
  <c r="F75" i="1"/>
  <c r="G75" i="1"/>
  <c r="M75" i="1"/>
  <c r="K75" i="1"/>
  <c r="F76" i="1"/>
  <c r="G76" i="1"/>
  <c r="K76" i="1"/>
  <c r="K77" i="1"/>
  <c r="F77" i="1"/>
  <c r="G77" i="1"/>
  <c r="K78" i="1"/>
  <c r="F78" i="1"/>
  <c r="G78" i="1"/>
  <c r="F79" i="1"/>
  <c r="G79" i="1"/>
  <c r="K79" i="1"/>
  <c r="F80" i="1"/>
  <c r="G80" i="1"/>
  <c r="K80" i="1"/>
  <c r="K81" i="1"/>
  <c r="F81" i="1"/>
  <c r="G81" i="1"/>
  <c r="K82" i="1"/>
  <c r="F82" i="1"/>
  <c r="G82" i="1"/>
  <c r="M82" i="1"/>
  <c r="F85" i="1"/>
  <c r="G85" i="1"/>
  <c r="K85" i="1"/>
  <c r="F86" i="1"/>
  <c r="G86" i="1"/>
  <c r="K86" i="1"/>
  <c r="K87" i="1"/>
  <c r="F87" i="1"/>
  <c r="G87" i="1"/>
  <c r="K88" i="1"/>
  <c r="F88" i="1"/>
  <c r="G88" i="1"/>
  <c r="G90" i="1"/>
  <c r="F91" i="1"/>
  <c r="G91" i="1"/>
  <c r="M91" i="1"/>
  <c r="K91" i="1"/>
  <c r="L91" i="1"/>
  <c r="L81" i="1"/>
  <c r="M81" i="1"/>
  <c r="L76" i="1"/>
  <c r="M76" i="1"/>
  <c r="L88" i="1"/>
  <c r="M88" i="1"/>
  <c r="L78" i="1"/>
  <c r="M78" i="1"/>
  <c r="G59" i="1"/>
  <c r="L60" i="1"/>
  <c r="M60" i="1"/>
  <c r="G51" i="1"/>
  <c r="L52" i="1"/>
  <c r="M52" i="1"/>
  <c r="L36" i="1"/>
  <c r="M36" i="1"/>
  <c r="G84" i="1"/>
  <c r="L85" i="1"/>
  <c r="M85" i="1"/>
  <c r="L77" i="1"/>
  <c r="M77" i="1"/>
  <c r="L65" i="1"/>
  <c r="M65" i="1"/>
  <c r="L56" i="1"/>
  <c r="M56" i="1"/>
  <c r="L31" i="1"/>
  <c r="M31" i="1"/>
  <c r="M87" i="1"/>
  <c r="L87" i="1"/>
  <c r="L80" i="1"/>
  <c r="M80" i="1"/>
  <c r="G63" i="1"/>
  <c r="L64" i="1"/>
  <c r="M64" i="1"/>
  <c r="M55" i="1"/>
  <c r="L55" i="1"/>
  <c r="L86" i="1"/>
  <c r="M86" i="1"/>
  <c r="L79" i="1"/>
  <c r="M79" i="1"/>
  <c r="G71" i="1"/>
  <c r="L72" i="1"/>
  <c r="M72" i="1"/>
  <c r="L61" i="1"/>
  <c r="M61" i="1"/>
  <c r="L54" i="1"/>
  <c r="M54" i="1"/>
  <c r="L27" i="1"/>
  <c r="M27" i="1"/>
  <c r="L49" i="1"/>
  <c r="M49" i="1"/>
  <c r="M37" i="1"/>
  <c r="M34" i="1"/>
  <c r="M30" i="1"/>
  <c r="L30" i="1"/>
  <c r="M26" i="1"/>
  <c r="L26" i="1"/>
  <c r="G22" i="1"/>
  <c r="L23" i="1"/>
  <c r="M23" i="1"/>
  <c r="L46" i="1"/>
  <c r="M46" i="1"/>
  <c r="M35" i="1"/>
  <c r="L35" i="1"/>
  <c r="G33" i="1"/>
  <c r="L25" i="1"/>
  <c r="M25" i="1"/>
  <c r="L20" i="1"/>
  <c r="M20" i="1"/>
  <c r="G17" i="1"/>
  <c r="L14" i="1"/>
  <c r="M14" i="1"/>
  <c r="L12" i="1"/>
  <c r="M12" i="1"/>
  <c r="M69" i="1"/>
  <c r="G44" i="1"/>
  <c r="L45" i="1"/>
  <c r="M45" i="1"/>
  <c r="M29" i="1"/>
  <c r="G10" i="1"/>
  <c r="L11" i="1"/>
  <c r="M11" i="1"/>
  <c r="L68" i="1"/>
  <c r="M68" i="1"/>
  <c r="G40" i="1"/>
  <c r="L41" i="1"/>
  <c r="M41" i="1"/>
  <c r="M38" i="1"/>
  <c r="M28" i="1"/>
  <c r="L24" i="1"/>
  <c r="M24" i="1"/>
  <c r="L19" i="1"/>
  <c r="M19" i="1"/>
  <c r="L15" i="1"/>
  <c r="M15" i="1"/>
  <c r="M13" i="1"/>
  <c r="L18" i="1"/>
  <c r="M18" i="1"/>
  <c r="M93" i="1"/>
  <c r="L93" i="1"/>
  <c r="G93" i="1"/>
  <c r="G427" i="2"/>
  <c r="F440" i="2" s="1"/>
  <c r="G80" i="2"/>
  <c r="G155" i="2"/>
  <c r="C441" i="2"/>
  <c r="G144" i="2" l="1"/>
  <c r="G105" i="2"/>
  <c r="G46" i="2"/>
  <c r="G89" i="2"/>
  <c r="G70" i="2"/>
  <c r="G109" i="2"/>
  <c r="G32" i="2"/>
  <c r="G119" i="2"/>
  <c r="G60" i="2"/>
  <c r="G95" i="2"/>
  <c r="G24" i="2"/>
  <c r="G12" i="2"/>
  <c r="G123" i="2"/>
</calcChain>
</file>

<file path=xl/sharedStrings.xml><?xml version="1.0" encoding="utf-8"?>
<sst xmlns="http://schemas.openxmlformats.org/spreadsheetml/2006/main" count="1337" uniqueCount="619">
  <si>
    <t>UN</t>
  </si>
  <si>
    <t>m²</t>
  </si>
  <si>
    <t>m³</t>
  </si>
  <si>
    <t>un</t>
  </si>
  <si>
    <t>ABRIGO PROVISORIO PARA ALOJAMENTO E DEPOSITO DE MATERIAIS E FERRAMENTAS</t>
  </si>
  <si>
    <t>LOCACAO DA OBRA: EXECUCAO DE GABARITO</t>
  </si>
  <si>
    <t>ALVENARIA</t>
  </si>
  <si>
    <t>ESQUADRIA METÁLICA</t>
  </si>
  <si>
    <t>m</t>
  </si>
  <si>
    <t>INSTALACAO DO CANTEIRO DE OBRA</t>
  </si>
  <si>
    <t xml:space="preserve">MOVIMENTO DE TERRA </t>
  </si>
  <si>
    <t>INFRA - ESTRUTURA</t>
  </si>
  <si>
    <t>SUPERESTRUTURA</t>
  </si>
  <si>
    <t>VIDROS</t>
  </si>
  <si>
    <t>COBERTURA</t>
  </si>
  <si>
    <t>REVESTIMENTO DE PAREDES INTERNAS</t>
  </si>
  <si>
    <t>REVESTIMENTO DE PAREDES EXTERNAS</t>
  </si>
  <si>
    <t>PISOS INTERNOS</t>
  </si>
  <si>
    <t>INSTALACOES ELETRICAS</t>
  </si>
  <si>
    <t xml:space="preserve">PINTURA </t>
  </si>
  <si>
    <t>CODIGO</t>
  </si>
  <si>
    <t>ml</t>
  </si>
  <si>
    <t>kg</t>
  </si>
  <si>
    <t>UNIT</t>
  </si>
  <si>
    <t>TOTAL</t>
  </si>
  <si>
    <t>QTDE</t>
  </si>
  <si>
    <t>13.50.001</t>
  </si>
  <si>
    <t>DEMOLICAO DE PISO DE CONCRETO SIMPLES CAPEADO</t>
  </si>
  <si>
    <t>16.13.001</t>
  </si>
  <si>
    <t>16.13.010</t>
  </si>
  <si>
    <t>APILOAMENTO PARA SIMPLES REGULARIZAÇÃO</t>
  </si>
  <si>
    <t>REATERRO INTERNO APILOADO</t>
  </si>
  <si>
    <t>16.13.015</t>
  </si>
  <si>
    <t>ESCAVAÇÃO MANUAL PROFUNDIDADE ATÉ 1,80 M</t>
  </si>
  <si>
    <t>LASTRO DE PEDRA BRITADA E= 5CM</t>
  </si>
  <si>
    <t>16.13.026</t>
  </si>
  <si>
    <t>ESTACA MOLDADA "IN-LOCO"  D=  25 CM PARA CARGA MAXIMA DE 20 T</t>
  </si>
  <si>
    <t>02.02.035</t>
  </si>
  <si>
    <t>TAXA DE MOBILIZAÇÃO DE EQUIPAMENTO - ESTACAS STRAUSS</t>
  </si>
  <si>
    <t>02.02.098</t>
  </si>
  <si>
    <t>02.06.014</t>
  </si>
  <si>
    <t>ALVEN. DE EMBASAMENTO COM BLOCO DE CONCRETO E=14 CM CLASSE A</t>
  </si>
  <si>
    <t>02.07.002</t>
  </si>
  <si>
    <t>IMPERM RESP ALV EMBAS C/CIM-AREIA 1-3 HIDROFUGO/TINTA BETUMINOSA</t>
  </si>
  <si>
    <t>02.03.001</t>
  </si>
  <si>
    <t>FORMA DE MADEIRA MACIÇA</t>
  </si>
  <si>
    <t>02.04.002</t>
  </si>
  <si>
    <t>AÇO CA 50 (A OU B) FYK=500 MPA</t>
  </si>
  <si>
    <t>02.05.014</t>
  </si>
  <si>
    <t>CONCRETO DOSADO E LANÇADO FCK= 20MPA</t>
  </si>
  <si>
    <t>02.04.003</t>
  </si>
  <si>
    <t>AÇO CA 60 (A OU B) FYK=600 MPA</t>
  </si>
  <si>
    <t>03.01.001</t>
  </si>
  <si>
    <t xml:space="preserve">FORMAS DE MADEIRA MACIÇA </t>
  </si>
  <si>
    <t>03.02.002</t>
  </si>
  <si>
    <t>03.02.003</t>
  </si>
  <si>
    <t>03.03.014</t>
  </si>
  <si>
    <t>CONCRETO DOSADO E LANÇADO FCK= 20 MPA</t>
  </si>
  <si>
    <t>04.01.031</t>
  </si>
  <si>
    <t>ALVENARIA DE BLOCOS DE CONCRETO E= 14 CM</t>
  </si>
  <si>
    <t>04.01.058</t>
  </si>
  <si>
    <t>VERGA/CINTA EM BLOCO DE CONCRETO CANALETA 14 CM</t>
  </si>
  <si>
    <t>06.01.025</t>
  </si>
  <si>
    <t>CAIXILHOS DE FERRO BASCULANTES</t>
  </si>
  <si>
    <t>06.02.015</t>
  </si>
  <si>
    <t>PORTA EM CHAPA DE FERRO (L=82 CM)</t>
  </si>
  <si>
    <t>07.01.010</t>
  </si>
  <si>
    <t>EM TESOURAS PARA TELHAS OND CIM-AM/AL/PLAST - VÃOS ATÉ 7,00 M</t>
  </si>
  <si>
    <t>07.03.090</t>
  </si>
  <si>
    <t>TELHA TECNOLOGIA CRFS ONDULADA E= 6MM</t>
  </si>
  <si>
    <t>14.01.006</t>
  </si>
  <si>
    <t>VIDRO LISO COMUM INCOLOR DE 5 MM</t>
  </si>
  <si>
    <t>16.06,050</t>
  </si>
  <si>
    <t>16.80.098</t>
  </si>
  <si>
    <t xml:space="preserve">REMOÇÃO DE ENTULHO </t>
  </si>
  <si>
    <t>16.06.065</t>
  </si>
  <si>
    <t xml:space="preserve">ANDAIME - ALUGUEL MENSAL </t>
  </si>
  <si>
    <t>12.04.001</t>
  </si>
  <si>
    <t>12.04.007</t>
  </si>
  <si>
    <t>CHAPISCO PARA PAREDE INTERNA  E FORRO</t>
  </si>
  <si>
    <t>03.03.018</t>
  </si>
  <si>
    <t>LAJE PRE-FABRICADA VIGOTA TRELIÇADA UNIDIRECIONAL LT-12 100 KGF/m²</t>
  </si>
  <si>
    <t xml:space="preserve">REBOCO P/PAREDE INTERNA E FORRO </t>
  </si>
  <si>
    <t>CALHA OU AGUA FURTADA EM CHAPA GALV N24 C=0,33M</t>
  </si>
  <si>
    <t>08.12,015</t>
  </si>
  <si>
    <t>RUFO EM CHAPA GALVANIZADA N 24 CORTE 0,16 M</t>
  </si>
  <si>
    <t>08.12.031</t>
  </si>
  <si>
    <t>08.12.007</t>
  </si>
  <si>
    <t>LIGAÇÃO CALHA CONDUTOR DE CHAPA AÇO GALVANIZADO N 24 DIAMETRO DE 3"</t>
  </si>
  <si>
    <t>08.12.001</t>
  </si>
  <si>
    <t>CONDUTOR EM CHAPA GALVANIZADA N 24 DESENV. 0,25 M</t>
  </si>
  <si>
    <t>12.02.001</t>
  </si>
  <si>
    <t>12.02.007</t>
  </si>
  <si>
    <t xml:space="preserve">CHAPISCO PARA PAREDE EXTERNA </t>
  </si>
  <si>
    <t xml:space="preserve">REBOCO PARA PAREDE EXTERNA </t>
  </si>
  <si>
    <t>13.02.005</t>
  </si>
  <si>
    <t>CIMENTADO DESEMPENADO ALISADO E= 3,5CM INCL ARG REGULARIZÇÃO</t>
  </si>
  <si>
    <t>13.01.004</t>
  </si>
  <si>
    <t xml:space="preserve">LASTRO DE CONCRETO C/ HIDROFUGO E= 5CM </t>
  </si>
  <si>
    <t>15.02.005</t>
  </si>
  <si>
    <t>LATEX PAREDES INTERNAS E FORRO</t>
  </si>
  <si>
    <t>15.04.005</t>
  </si>
  <si>
    <t>LATEX PAREDES EXTERNAS</t>
  </si>
  <si>
    <t>15.03,035</t>
  </si>
  <si>
    <t xml:space="preserve">FUNDO ANTI-OXIDANTE EM ESQUADRIAS </t>
  </si>
  <si>
    <t>15.03.021</t>
  </si>
  <si>
    <t>ESMALTE EM ESQUADRIAS DE FERRO</t>
  </si>
  <si>
    <t>16.11.005</t>
  </si>
  <si>
    <t>LIMPEZA DA OBRA</t>
  </si>
  <si>
    <t>09.06.026</t>
  </si>
  <si>
    <t>CAIXA DE PASSAGEM ALV. 0.60x0.60x0.60 m</t>
  </si>
  <si>
    <t>09.03.059</t>
  </si>
  <si>
    <t>ELETRODUTO EM POLIETILENO DE 32 MM INCLUSIVE CONEXÕES</t>
  </si>
  <si>
    <t>09.04.019</t>
  </si>
  <si>
    <t>QUADRO GERAL-DISJUNTOR TERMOMAGNETICO 30X10A A 3X50A</t>
  </si>
  <si>
    <t>09.04.091</t>
  </si>
  <si>
    <t>DISJUNTOR BIPOLAR TERMOMAGNETICO 2X10A A 2X50A</t>
  </si>
  <si>
    <t>09.04.045</t>
  </si>
  <si>
    <t>QUADRO DISTRIBUIÇÃO DISJ. GERAL 50A PARA 10 A 12 DISJUNTORES</t>
  </si>
  <si>
    <t>09.09.052</t>
  </si>
  <si>
    <t xml:space="preserve">IL-45 LUMINÁRIA PARA LAMPADA FLUOR (2X32W) </t>
  </si>
  <si>
    <t>09.08.029</t>
  </si>
  <si>
    <t>INTERRUPTOR DE 1 TECLA- ELETRODUTO DE POLIETILENO</t>
  </si>
  <si>
    <t>09.08.046</t>
  </si>
  <si>
    <t>TOMADA 2P+T PADRÃO NBR14136 CORRENTE 10A-250V ELETR DE POLIETILENO</t>
  </si>
  <si>
    <t>09.07.003</t>
  </si>
  <si>
    <t xml:space="preserve">FIO DE 1,50 MM²-750 V DE ISOLAÇÃO </t>
  </si>
  <si>
    <t>09.07.004</t>
  </si>
  <si>
    <t xml:space="preserve">FIO DE 2,50 MM²-750 V DE ISOLAÇÃO </t>
  </si>
  <si>
    <t>09.13.027</t>
  </si>
  <si>
    <t xml:space="preserve">TERRA SIMPLES- 1 HASTE </t>
  </si>
  <si>
    <t>fonte FDE LS=122% - BDI=15%</t>
  </si>
  <si>
    <t>BDI</t>
  </si>
  <si>
    <t>PLANILHA DE ORÇAMENTO</t>
  </si>
  <si>
    <t>DESCRIMINAÇÃO DO SERVIÇO</t>
  </si>
  <si>
    <t>Bairro São José, no Câmpus II da FACEF, em FRANCA, SP.</t>
  </si>
  <si>
    <t>Item</t>
  </si>
  <si>
    <t xml:space="preserve">EDIFICAÇÃO  PARA ALMOXARIFADO, UNIDADE II                </t>
  </si>
  <si>
    <t xml:space="preserve">                        Av. Dr.ISMAEL ALONSO Y ALONSO,</t>
  </si>
  <si>
    <t>R$</t>
  </si>
  <si>
    <t>TOTAL GERAL  ...................................................................................................</t>
  </si>
  <si>
    <t>SERVIÇOS GERAIS</t>
  </si>
  <si>
    <t>%</t>
  </si>
  <si>
    <t>MEDIÇÃO</t>
  </si>
  <si>
    <t>1ª</t>
  </si>
  <si>
    <t>VALOR</t>
  </si>
  <si>
    <t>SALDO</t>
  </si>
  <si>
    <t>*</t>
  </si>
  <si>
    <t>(QUARENTA E NOVE MIL QUINHENTOS E DOZE REAIS E OITO CENTAVOS)</t>
  </si>
  <si>
    <t>TOTAL GERAL .........................................................................</t>
  </si>
  <si>
    <t>16.06.050</t>
  </si>
  <si>
    <t xml:space="preserve">LOCACAO DA OBRA, COM USO DE EQUIPAMENTOS TOPOGRAFICOS, INCLUSIVE TOPOG </t>
  </si>
  <si>
    <t>REVESTIMENTO DE FORRO</t>
  </si>
  <si>
    <t>10.01.049</t>
  </si>
  <si>
    <t>06.03.025</t>
  </si>
  <si>
    <t xml:space="preserve">CO-15 GUARDA CORPO TUBULAR H=1,30M (USO EXTERNO) </t>
  </si>
  <si>
    <t>06.03.009</t>
  </si>
  <si>
    <t xml:space="preserve">CO-06 CORRIMAO TUBULAR </t>
  </si>
  <si>
    <t>06.03.023</t>
  </si>
  <si>
    <t xml:space="preserve">CO-15 GUARDA CORPO TUBULAR H=1,10M (USO INTERNO) </t>
  </si>
  <si>
    <t>04.01.072</t>
  </si>
  <si>
    <t xml:space="preserve">ALVENARIA DE TIJOLO CERAMICO FURADO (BAIANO) ESP.NOM 15 CM </t>
  </si>
  <si>
    <t xml:space="preserve">VERGA/CINTA EM BLOCO DE CONCRETO CANALETA - 14 CM </t>
  </si>
  <si>
    <t>04.01.002</t>
  </si>
  <si>
    <t>03.03.026</t>
  </si>
  <si>
    <t xml:space="preserve">CONCRETO DOSADO,BOMBEADO E LANCADO FCK 25 MPA </t>
  </si>
  <si>
    <t>03.01.005</t>
  </si>
  <si>
    <t xml:space="preserve">CIMBRAMENTO DE MADEIRA </t>
  </si>
  <si>
    <t>03.01.002</t>
  </si>
  <si>
    <t>03.01.003</t>
  </si>
  <si>
    <t xml:space="preserve">FORMAS PLANAS PLASTIFICADA PARA CONCRETO APARENTE </t>
  </si>
  <si>
    <t xml:space="preserve">FORMAS CURVAS PLASTIFICADA PARA CONCRETO APARENTE </t>
  </si>
  <si>
    <t>02.02.025</t>
  </si>
  <si>
    <t xml:space="preserve">FORMAS DE MADEIRA MACICA </t>
  </si>
  <si>
    <t xml:space="preserve">ACO CA 50 (A OU B) FYK= 500 M PA </t>
  </si>
  <si>
    <t xml:space="preserve">ACO CA 60 (A OU B) FYK= 600 M PA </t>
  </si>
  <si>
    <t>CONCRETO DOSADO E LANCADO FCK=25MPA</t>
  </si>
  <si>
    <t>02.05.018</t>
  </si>
  <si>
    <t>02.01.012</t>
  </si>
  <si>
    <t xml:space="preserve">LASTRO DE PEDRA BRITADA - 5CM </t>
  </si>
  <si>
    <t>01.05.001</t>
  </si>
  <si>
    <t xml:space="preserve">01.06.005 </t>
  </si>
  <si>
    <t xml:space="preserve">REATERRO INTERNO APILOADO </t>
  </si>
  <si>
    <t xml:space="preserve">ESCAVACAO MANUAL - PROFUNDIDADE ATE 1.80 M </t>
  </si>
  <si>
    <t>02.01.010</t>
  </si>
  <si>
    <t xml:space="preserve">BROCA DE CONCRETO DE DIAMETRO 20CM - INCL ARRANQUES </t>
  </si>
  <si>
    <t xml:space="preserve">ALVENARIA DE TIJOLO DE BARRO MACICO E=1/2 TIJOLO </t>
  </si>
  <si>
    <t>04.50.001</t>
  </si>
  <si>
    <t xml:space="preserve">DEMOLIÇÕES DE ALVENARIAS EM GERAL E ELEMENTOS VAZADOS,INCL REVESTIMENTOS </t>
  </si>
  <si>
    <t xml:space="preserve">APILOAMENTO PARA SIMPLES REGULARIZACAO </t>
  </si>
  <si>
    <t>12.04.004</t>
  </si>
  <si>
    <t>FORRO DE GESSO ACARTONADO INCL ESTRUTURA</t>
  </si>
  <si>
    <t>CAIXILHO FIXO EM ALUMÍNIO SOB MEDIDA BRC</t>
  </si>
  <si>
    <t>CAIXILHO EM ALUMÍNIO MAXIMAR COM VIDRO BRC</t>
  </si>
  <si>
    <t>CAIXILHO EM ALUMÍNIO DE CORRER COM VIDRO, BRC</t>
  </si>
  <si>
    <t>CAIXILHO EM ALUMÍNIO FIXO, TIPO FACHADA</t>
  </si>
  <si>
    <t>CAIXILHO EM ALUMÍNIO MAXIMAR, TIPO FACHADA</t>
  </si>
  <si>
    <t>FORNECIMENTO E MONTAGEM DE ESTRUTURA EM AÇO ASTM-A32, SEM PINTURA</t>
  </si>
  <si>
    <t>13.01.018</t>
  </si>
  <si>
    <t xml:space="preserve">ARGAMASSA DE REGULARIZACAO CIM/AREIA 1:3 C/ IMPERM. ESP=2,50CM </t>
  </si>
  <si>
    <t>TELHAMENTO EM CHAPA DE AÇO PRÉ-PINTADA COM EPÓXI E POLIÉSTER, TIPO SANDUICHE, ESPESSURA DE 0,50 mm COM POLIURETANO</t>
  </si>
  <si>
    <t>26.02.06</t>
  </si>
  <si>
    <t>LIGAÇÃO CALHA CONDUTOR DE CHAPA AÇO GALVANIZADO N 24 DIAMETRO DE 4"</t>
  </si>
  <si>
    <t>08.12.008</t>
  </si>
  <si>
    <t>08.12.003</t>
  </si>
  <si>
    <t>CONDUTOR EM CHAPA GALVANIZADA N 24 DESENV. 0,33 M</t>
  </si>
  <si>
    <t>13.80.033</t>
  </si>
  <si>
    <t>LASTRO DE CONCRETO IMPERMEABILIZADO FCK 20 MPA e=8cm</t>
  </si>
  <si>
    <t>06.60.001</t>
  </si>
  <si>
    <t xml:space="preserve">RETIRADA DE ESQUADRIAS METALICAS </t>
  </si>
  <si>
    <t>12.02.002</t>
  </si>
  <si>
    <t>CHAPISCO PARA PAREDE INTERNA</t>
  </si>
  <si>
    <t xml:space="preserve">REBOCO </t>
  </si>
  <si>
    <t xml:space="preserve">02.50.001 </t>
  </si>
  <si>
    <t xml:space="preserve">DEMOLIÇÃO DE CONCRETO SIMPLES (MANUAL) </t>
  </si>
  <si>
    <t xml:space="preserve">02.02.035 </t>
  </si>
  <si>
    <t xml:space="preserve">ESTACAS TIPO STRAUSS DIAM 25CM CAPACIDADE ATE 20 TF </t>
  </si>
  <si>
    <t xml:space="preserve">01.03.005 </t>
  </si>
  <si>
    <t>km</t>
  </si>
  <si>
    <t xml:space="preserve">TRANSPORTE POR CAMINHAO M3X </t>
  </si>
  <si>
    <t xml:space="preserve">03.01.001 </t>
  </si>
  <si>
    <t>73904/001</t>
  </si>
  <si>
    <t xml:space="preserve">03.03.019 </t>
  </si>
  <si>
    <t xml:space="preserve">73844/002 </t>
  </si>
  <si>
    <t xml:space="preserve">MURO DE ARRIMO DE ALVENARIA DE TIJOLOS </t>
  </si>
  <si>
    <t xml:space="preserve">TELA Q-138 E ESPAÇADOR TRELIÇADO PARA PISO DE CONCRETO </t>
  </si>
  <si>
    <t>SERVIÇOS DIVERSOS</t>
  </si>
  <si>
    <t>vb</t>
  </si>
  <si>
    <t xml:space="preserve">13.06.008 </t>
  </si>
  <si>
    <t xml:space="preserve">m² </t>
  </si>
  <si>
    <t xml:space="preserve">SOLEIRA TABUA DE 15CM G1-C6 </t>
  </si>
  <si>
    <t xml:space="preserve">08.12.016 </t>
  </si>
  <si>
    <t xml:space="preserve">CALHA OU AGUA FURTADA EM CHAPA GALV. N 24 - CORTE 0,50M </t>
  </si>
  <si>
    <t xml:space="preserve">08.11.033 </t>
  </si>
  <si>
    <t xml:space="preserve">TUBO DE PVC RIGIDO JUNTA ELASTICA DN 100MM (4") INCL CONEXOES </t>
  </si>
  <si>
    <t>04.03.022</t>
  </si>
  <si>
    <t>DIVISORIA CHAPA FIBRA MAD PRENS BP/PAINEL/VIDRO/VENTIL PERM E=35MM</t>
  </si>
  <si>
    <t xml:space="preserve">04.03.023 </t>
  </si>
  <si>
    <t xml:space="preserve">DIVISORIA CHAPA FIBRA MAD PRENS BP/PAINEL CEGO 1,20X2,11M E=35MM </t>
  </si>
  <si>
    <t xml:space="preserve">13.80.027 </t>
  </si>
  <si>
    <t>13.80.056</t>
  </si>
  <si>
    <t xml:space="preserve">13.06.009 </t>
  </si>
  <si>
    <t xml:space="preserve">SOLEIRA TABUA DE 25CM G1-C6 </t>
  </si>
  <si>
    <t xml:space="preserve">SOALHO DE TABUA 10X2,0CM MACHO-FEMEA G1-C6 SOBRE VIGAMENTO 6X12CM </t>
  </si>
  <si>
    <t xml:space="preserve">RODAPE DE MADEIRA DE 7X1,5CM G1-C4 COM CORDAO </t>
  </si>
  <si>
    <t xml:space="preserve">12.04.024 </t>
  </si>
  <si>
    <t xml:space="preserve">REVESTIMENTO COM PASTILHAS ESMALTADAS 5,0X 5,0 CM </t>
  </si>
  <si>
    <t xml:space="preserve">VIDRO </t>
  </si>
  <si>
    <t>ESQUADRIA DE MADEIRA</t>
  </si>
  <si>
    <t>74071/002</t>
  </si>
  <si>
    <t>PORTA DE ABRIR EM ALUMINIO TIPO VENEZIANA, PERFIL SERIE 25, COM GUARNIÇÕES</t>
  </si>
  <si>
    <t xml:space="preserve">un </t>
  </si>
  <si>
    <t>10.01.060</t>
  </si>
  <si>
    <t xml:space="preserve">73747/001 </t>
  </si>
  <si>
    <t xml:space="preserve">LAJE PRE-FABRICADA VIGOTA TRELICADA UNIDIRECIONAL LT16-100KGF/M2 </t>
  </si>
  <si>
    <t xml:space="preserve">ISOLACAO  - CHAPA DE ISOPOR E=30MM </t>
  </si>
  <si>
    <t xml:space="preserve"> LS=122% - BDI=23%</t>
  </si>
  <si>
    <t xml:space="preserve">08.08.051 </t>
  </si>
  <si>
    <t xml:space="preserve">08.08.050 </t>
  </si>
  <si>
    <t xml:space="preserve">16.05.045 </t>
  </si>
  <si>
    <t xml:space="preserve">06.03.017 </t>
  </si>
  <si>
    <t xml:space="preserve">06.03.060 </t>
  </si>
  <si>
    <t xml:space="preserve">06.03.033 </t>
  </si>
  <si>
    <t xml:space="preserve">TC-08 TAMPA EM GRELHA DE FERRO GALVANIZADO P/ CANALETA (35CM) </t>
  </si>
  <si>
    <t xml:space="preserve">08.16.025 </t>
  </si>
  <si>
    <t>cj</t>
  </si>
  <si>
    <t xml:space="preserve">MICTORIO DE LOUCA SIFONADO/AUTO ASPIRANTE BRANCO </t>
  </si>
  <si>
    <t xml:space="preserve">08.16.004 </t>
  </si>
  <si>
    <t xml:space="preserve">BACIA SIFONADA COM CAIXA DE DESCARGA ACOPLADA BRANCA </t>
  </si>
  <si>
    <t>08.16.090</t>
  </si>
  <si>
    <t xml:space="preserve">BR-02 LAVATORIO PARA SANITARIO ACESSIVEL </t>
  </si>
  <si>
    <t xml:space="preserve">08.16.065 </t>
  </si>
  <si>
    <t xml:space="preserve">PAPELEIRA DE LOUCA BRANCA DE 15X15CM </t>
  </si>
  <si>
    <t xml:space="preserve">73947/002 </t>
  </si>
  <si>
    <t>74126/001</t>
  </si>
  <si>
    <t>BANCADA GRANITO POLIDO E=2,5 CM, LARGURA 60 CM - FORNECIMENTO E INSTALAÇÃO</t>
  </si>
  <si>
    <t xml:space="preserve">14.02.010 </t>
  </si>
  <si>
    <t xml:space="preserve">EXTINTOR PORTATIL DE PO QUIMICO ABC CAPACIDADE 6 KG </t>
  </si>
  <si>
    <t xml:space="preserve">EXTINTORES MANUAIS DE AGUA PRESSURIZADA CAP DE 10 L </t>
  </si>
  <si>
    <t xml:space="preserve">08.16.050 </t>
  </si>
  <si>
    <t xml:space="preserve">SABONETEIRA DE LOUCA  DE 7,5X15 CM </t>
  </si>
  <si>
    <t xml:space="preserve">GRADE DE PROTECAO </t>
  </si>
  <si>
    <t xml:space="preserve">73742/001 </t>
  </si>
  <si>
    <t xml:space="preserve">RODAPE EM GRANITO PRETO, ESPESSURA 7CM </t>
  </si>
  <si>
    <t xml:space="preserve">06.70.001 </t>
  </si>
  <si>
    <t xml:space="preserve">ISOLAMENTO ACUSTICO  ESPESSURA 20 MM, DENSIDADE 29KG/M³ </t>
  </si>
  <si>
    <t>S/COD</t>
  </si>
  <si>
    <t>HIDRÁULICA</t>
  </si>
  <si>
    <t xml:space="preserve">LOUÇA, METAIS E  ACESSORIOS </t>
  </si>
  <si>
    <t>INSTALAÇÕES ELÉTRICA</t>
  </si>
  <si>
    <t xml:space="preserve">11.02.022 </t>
  </si>
  <si>
    <t>IMPERMEABILIZACAO MULTIMEMBRANAS ASFALTICAS - FELTRO ASFALTO LAJE DE FORRO  AR COND</t>
  </si>
  <si>
    <t>09.08.055</t>
  </si>
  <si>
    <t xml:space="preserve">BOTOEIRA PARA ACIONAMENTO DA BOMBA DE INCENDIO </t>
  </si>
  <si>
    <t>09.08.086</t>
  </si>
  <si>
    <t xml:space="preserve">ACIONADOR DO ALARME DE INCENDIO </t>
  </si>
  <si>
    <t>09.08.087</t>
  </si>
  <si>
    <t xml:space="preserve">SIRENE PARA ALARME DE EMERGENCIA- ELETRODUTO DE PVC </t>
  </si>
  <si>
    <t>09.09.050</t>
  </si>
  <si>
    <t xml:space="preserve">IL-28 ILUMINACAO AUTONOMA DE EMERGENCIA </t>
  </si>
  <si>
    <t xml:space="preserve">16.43.003 </t>
  </si>
  <si>
    <t xml:space="preserve">FUROS EM CONCRETO COM D=1" E PROFUNDIDADE 30CM </t>
  </si>
  <si>
    <t xml:space="preserve">16.46.002 </t>
  </si>
  <si>
    <t xml:space="preserve">ANCORAGEM DE BARRAS DE ACO COM RESINA BASE EPOXI </t>
  </si>
  <si>
    <t>D3</t>
  </si>
  <si>
    <t xml:space="preserve">BARRA DE APOIO P/DEFICIENTES EM INOX ESCOVADO CJ </t>
  </si>
  <si>
    <t>TUBO ACO GALVANIZ NBR5580-CL MEDIA, DN65MM (2 1/2") - INCL CONEXOES</t>
  </si>
  <si>
    <t>08.03.015</t>
  </si>
  <si>
    <t>TUBO DE PVC RIGIDO JUNTA SOLDAVEL DN 20MM (1/2") INCL CONEXOES</t>
  </si>
  <si>
    <t>08.03.016</t>
  </si>
  <si>
    <t>TUBO DE PVC RIGIDO JUNTA SOLDAVEL DN 25MM (3/4") INCL CONEXOES</t>
  </si>
  <si>
    <t>08.03.017</t>
  </si>
  <si>
    <t>TUBO DE PVC RIGIDO JUNTA SOLDAVEL DN 32MM (1") INCL CONEXOES</t>
  </si>
  <si>
    <t>08.03.018</t>
  </si>
  <si>
    <t>TUBO DE PVC RIGIDO JUNTA SOLDAVEL DN 40MM (1.1/4") INCL CONEXOES</t>
  </si>
  <si>
    <t>08.04.003</t>
  </si>
  <si>
    <t>REGISTRO DE GAVETA BRUTO DN 25MM (1")</t>
  </si>
  <si>
    <t>08.04.004</t>
  </si>
  <si>
    <t>REGISTRO DE GAVETA BRUTO DN 32MM (1 1/4")</t>
  </si>
  <si>
    <t>08.04.021</t>
  </si>
  <si>
    <t>REGISTRO DE GAVETA COM CANOPLA CROMADA DN 15MM (1/2")</t>
  </si>
  <si>
    <t>08.04.022</t>
  </si>
  <si>
    <t>REGISTRO DE GAVETA COM CANOPLA CROMADA DN 20MM (3/4")</t>
  </si>
  <si>
    <t>08.07.002</t>
  </si>
  <si>
    <t>08.08.028</t>
  </si>
  <si>
    <t>AH-04 ABRIGO PARA HIDRANTE COM MANGUEIRA 1 1/2" E ESGUICHO REGULAVEL</t>
  </si>
  <si>
    <t>08.10.006</t>
  </si>
  <si>
    <t>CAIXA SIFONADA DE PVC DN 150X150X50MM C/GRELHA METALICA</t>
  </si>
  <si>
    <t>08.10.038</t>
  </si>
  <si>
    <t>CI-01 CAIXA DE INSPECAO 60X60CM PARA ESGOTO</t>
  </si>
  <si>
    <t>08.09.060</t>
  </si>
  <si>
    <t>TUBO DE PVC "R" 40MM INCL CONEXOES - COL ESGOTO</t>
  </si>
  <si>
    <t>08.09.061</t>
  </si>
  <si>
    <t>TUBO DE PVC "R" 50MM INCL CONEXOES - COL ESGOTO</t>
  </si>
  <si>
    <t>08.09.062</t>
  </si>
  <si>
    <t>TUBO DE PVC "R" 75MM INCL CONEXOES - COL ESGOTO</t>
  </si>
  <si>
    <t>08.09.063</t>
  </si>
  <si>
    <t>TUBO DE PVC "R" 100MM INCL CONEXOES - COL ESGOTO</t>
  </si>
  <si>
    <t>TUBO DE PVC "R" PARA AGUAS PLUVIAIS 50MM - INCL. CONEXOES</t>
  </si>
  <si>
    <t>08.11.052</t>
  </si>
  <si>
    <t>TUBO DE PVC "R" PARA AGUAS PLUVIAIS 75MM - INCL. CONEXOES</t>
  </si>
  <si>
    <t>08.11.051</t>
  </si>
  <si>
    <t xml:space="preserve">ATERRO APILOADO(MANUAL) EM CAMADAS DE 20 CM COM MATERIAL DE EMPRESTIMO  </t>
  </si>
  <si>
    <t>74220/001</t>
  </si>
  <si>
    <t>TAPUME DE CHAPA DE MADEIRA COMPENSADA (6mm) - PINTURA A CAL APROV 2X</t>
  </si>
  <si>
    <t xml:space="preserve">RECOLOCAÇÃO DE ESQUADRIAS METALICAS </t>
  </si>
  <si>
    <t>CUBA DE LOUÇA DE EMBUTIR OVAL</t>
  </si>
  <si>
    <t>02.02.037</t>
  </si>
  <si>
    <t>REVESTIMENTO ACUSTICO EM MADEIRA (FUNDO) TIPO BICO DE JACA</t>
  </si>
  <si>
    <t>fonte FDE(1/13) - CPOS(159) - SINAPI(1/13)</t>
  </si>
  <si>
    <t xml:space="preserve">CARGA MECANIZADA E REMOCAO E ENTULHO COM TRANSPORTE ATE 1KM </t>
  </si>
  <si>
    <t>01.02.003</t>
  </si>
  <si>
    <t xml:space="preserve">ATERRO COM TRANSPORTE POR CAMINHAO NOS PRIMEIROS 100 M </t>
  </si>
  <si>
    <t>ESTACAS TIPO STRAUSS DIAM 38CM CAPACIDADE ATE 40 TF</t>
  </si>
  <si>
    <t>03.03.030</t>
  </si>
  <si>
    <t xml:space="preserve">CONCRETO DOSADO,BOMBEADO E LANCADO FCK 30 MPA </t>
  </si>
  <si>
    <t>03.03.086</t>
  </si>
  <si>
    <t xml:space="preserve">LAJE PRE-FABRICADA PRE-LAJE TRELICADA UNIDIR C/ EPS PLT20-300KGF/M2 </t>
  </si>
  <si>
    <t>03.03.088</t>
  </si>
  <si>
    <t xml:space="preserve"> LAJE PRE-FABRICADA PRE-LAJE TRELICADA UNIDIR C/ EPS PLT25-300KGF/M2 </t>
  </si>
  <si>
    <t xml:space="preserve">LAJE PRE-FABRICADA VIGOTA TRELICADA UNIDIRECIONAL LT12-100KGF/M2 </t>
  </si>
  <si>
    <t xml:space="preserve">CONCRETO DOSADO E LANCADO FCK= 20 M PA </t>
  </si>
  <si>
    <t>TAXA DE MOBILIZACAO DE EQUIPAMENTOS - ESTACAS STRAUSS</t>
  </si>
  <si>
    <t>04.01.032</t>
  </si>
  <si>
    <t>ALVENARIA DE BLOCOS DE CONCRETO E=19CM</t>
  </si>
  <si>
    <t>CAIXILHO EM ALUMÍNIO BASCULANTE COM VIDRO, BRC</t>
  </si>
  <si>
    <t>08.12.015</t>
  </si>
  <si>
    <t>CALHA OU AGUA FURTADA EM CHAPA GALV #24 C=0,33M</t>
  </si>
  <si>
    <t>73778/002</t>
  </si>
  <si>
    <t xml:space="preserve">FORRO TIPO PARALINE COM REGUAS ABERTAS LISAS PERFURADAS EM ACO GALVANIZADO </t>
  </si>
  <si>
    <t>12.02.009</t>
  </si>
  <si>
    <t xml:space="preserve">REVESTIMENTO COM GESSO </t>
  </si>
  <si>
    <t>11.04.041</t>
  </si>
  <si>
    <t xml:space="preserve">m </t>
  </si>
  <si>
    <t xml:space="preserve">TEXTURA ACRÍLICA PARA USO INTERNO E EXTERNO </t>
  </si>
  <si>
    <t>LATEX ACRÍLICA PAREDES EXTERNAS FACEFII, CORES EXISTENTES 3D</t>
  </si>
  <si>
    <t>LÁTEX PVA EM MASSA, INCLUSIVE PREPARO 3D</t>
  </si>
  <si>
    <t xml:space="preserve">SOLEIRA E/OU PEITORIL EM ARDÓSIA, ESPESSURA DE 2 CM E LARGURA ATÉ 20CM </t>
  </si>
  <si>
    <t>LIMPEZA COMPLEMENTAR E ESPECIAL DE VIDROS</t>
  </si>
  <si>
    <t>LIMPEZA E LAVAGEM DE SUPERFÍCIE REVESTIDA COM MATERIAL CERAMICO OU PASTILHAS POR HIDROJATEAMENTO COM REJUNTAMENTO</t>
  </si>
  <si>
    <t xml:space="preserve">RODAPÉ CERAMICO ESMALTADO PEI-5 RESISTENCIA QUIMICA A, PARA AREAS INTERNAS COM SAIDA PARA O EXTERIOR ASSENTADO COM ARGAMASSA COLANTE INDUSTRIALIZADA. </t>
  </si>
  <si>
    <t xml:space="preserve">SELANTE DE POLIURETANO P/ JUNTAS MOVIMENTAÇÃO/DESSOLIDARIZAÇÃO    </t>
  </si>
  <si>
    <t xml:space="preserve">PISO CERAMICO ESMALTADO ENTIDERRAPANTE PEI-5 RESISTENCIA QUIMICA A, PARA AREAS INTERNAS COM SAIDA PARA O EXTERIOR, ASSENTADO COM ARGAMASSA COLANTE INDUSTRIALIZADA </t>
  </si>
  <si>
    <t>ESMALTE EM SUPERFÍCIE DE MADEIRA, INCLUSIVE PREPARO</t>
  </si>
  <si>
    <t>SISTEMA DE CLIMATIZAÇÃO</t>
  </si>
  <si>
    <t>PEITORIL E/OU SOLEIRA EM GRANITO COM ESPESSURA   DE  2 cm e LARGURA ATÉ 20 cm</t>
  </si>
  <si>
    <t xml:space="preserve">LAVATORIO LOUÇA BR EMBUTIR(CUBA) MEDIO LUXO S/LADRAO 52X39CM FERRAGENS EM METAL CROMADO SIFAO 1680 1"X1.1/4" TORNEIRA DE PRESSAO 1193 DE 1/2" E VALVULA DE ESCOAMENTO 1600 FORNECIMENTO </t>
  </si>
  <si>
    <t>TORNEIRA MESA PARA LAVATÓRIO ACIONAMENTO HIDROMECÂNICO, COM REGISTRO INTEGRADO REGULADOR, LATÃO CROMADO, DN 1/2", REF DECAMTIC 1170C.</t>
  </si>
  <si>
    <t>SISTEMA DE ILUMINAÇÃO</t>
  </si>
  <si>
    <t>unid.</t>
  </si>
  <si>
    <t>pç</t>
  </si>
  <si>
    <t>EQUIPAMENTOS</t>
  </si>
  <si>
    <t>EQUIPAMENTOS AUXILIARES</t>
  </si>
  <si>
    <t xml:space="preserve">DIFUSÃO DE AR </t>
  </si>
  <si>
    <t>Kg</t>
  </si>
  <si>
    <t>INSTALAÇÕES ELETRICAS / FRIGORÍFICAS</t>
  </si>
  <si>
    <t>SERVIÇOS INDIRETOS</t>
  </si>
  <si>
    <t>Vb</t>
  </si>
  <si>
    <t>DIFUSOR DE INSUFLAMENTO REF. TROPICAL MOD. DI 41 +RG 15"X15" COM PLENUM Ø30CM</t>
  </si>
  <si>
    <t>GRELHA DE RETORNO P/ PISO REF. TROPICAL MOD. GPEC-500X400 MM (MODULO LATERAL)</t>
  </si>
  <si>
    <t>GRELHA DE RETORNO P/ PISO REF. TROPICAL MOD. GPEC-500X400 MM (MODULO CENTRAL)</t>
  </si>
  <si>
    <t>DAMPER REGULADOR DE VAZÃO REF. TROPICAL MOD. DCV-0 900X600 MM</t>
  </si>
  <si>
    <t>DAMPER SOBRE PRESSÃO REF. TROPICAL MOD. DCV-0 900X600 MM</t>
  </si>
  <si>
    <t xml:space="preserve">TOMADA DE AR EXTERNO COMPLETA REF. TROPICAL MOD. 1000X1000 MM </t>
  </si>
  <si>
    <t xml:space="preserve">ATENUADOR DE RUIDO 900X600X900 MM </t>
  </si>
  <si>
    <t xml:space="preserve">ATENUADOR DE RUIDO 750X1200X900 MM </t>
  </si>
  <si>
    <t>DIFUSOR DE INSUFLAMENTO REF. TROPICAL MOD. DI 32 +RG 9"X6" COM PLENUM Ø20CM</t>
  </si>
  <si>
    <t xml:space="preserve">GRELHA DE RETORNO P/ PORTA REF. TROPICAL MOD VSH2M 200X200 MM </t>
  </si>
  <si>
    <t>DAMPER MOTORIZADO TIPO VAV (VAZÃO DE AR VARIAVEL) 350X350MM REF. TROPICAL</t>
  </si>
  <si>
    <t>REDE DE DUTOS (CHAVETADOS COM CLASSE DE VEDAÇÃO B, CONFORME SMACNA)</t>
  </si>
  <si>
    <t>DUTOS RETANGULARES EM CHAPA DE AÇO GALVANIZADO #26</t>
  </si>
  <si>
    <t>DUTOS RETANGULARES EM CHAPA DE AÇO GALVANIZADO #24</t>
  </si>
  <si>
    <t>DUTOS RETANGULARES EM CHAPA DE AÇO GALVANIZADO #22</t>
  </si>
  <si>
    <t>DUTOS RETANGULARES EM CHAPA DE AÇO GALVANIZADO #20</t>
  </si>
  <si>
    <t xml:space="preserve">DUTOS FLEXIVEL Ø30CM ISOLADO TERMICAMENTE ESP. 1" </t>
  </si>
  <si>
    <t>DUTOS FLEXIVEL Ø10CM, SEM ISOLAMENTO TÉRMICO</t>
  </si>
  <si>
    <t>ISOLAMENTO TÉRMICO EM LÃ DE VIDRO ESPESSURA 1"</t>
  </si>
  <si>
    <t>FRIO ASFALTO, FITA  NYLON, SELO PLASTICO, COLA, CANTONEIRAS # 26, E MISCELANEAS</t>
  </si>
  <si>
    <t xml:space="preserve">QUADRO ELÉTRICO DE FORÇA DOS EQUIPAMENTOS </t>
  </si>
  <si>
    <t>QUADRO ELÉTRICO DE COMANDO SISTEMA DE AR CONDICIONADO</t>
  </si>
  <si>
    <t>INTERLIGAÇÕES ELETRICAS DOS EQUIPAMENTOS</t>
  </si>
  <si>
    <t>LINHAS FRIGORÍFICAS (KIT COMPLETO COM TUBULAÇÕES, ISOLAMENTO TÉRMICO E CABO PP)</t>
  </si>
  <si>
    <t>TRANSPORTE EQUIPAMENTOS (EXTERNO E INTERNO NA OBRA)</t>
  </si>
  <si>
    <t>TESTES, AJUSTES E BALANCEAMENTO (T.A.B.)</t>
  </si>
  <si>
    <t>PROJETO EXECUTIVO E AS BUILT</t>
  </si>
  <si>
    <t>20.1</t>
  </si>
  <si>
    <t>20.2</t>
  </si>
  <si>
    <t>20.3</t>
  </si>
  <si>
    <t>20.4</t>
  </si>
  <si>
    <t>20.5</t>
  </si>
  <si>
    <t>20.6</t>
  </si>
  <si>
    <t>19.1</t>
  </si>
  <si>
    <t>BLOCO CENTRAL</t>
  </si>
  <si>
    <t>QUADRO DISTRIBUIÇÃO GERAL Nº1 (Q.D.G.-1) CONFORME DIAGRAMA UNIFILAR DO PROJETO</t>
  </si>
  <si>
    <t>LUMINÁRIA EMBUTIR PARA 02 LAMPADAS PL-26W</t>
  </si>
  <si>
    <t>REATOR AFP PARA LAMPADA PL-26W - 220V</t>
  </si>
  <si>
    <t>LAMPADA PL-26W COM 2 PINOS</t>
  </si>
  <si>
    <t>PROJETOR RETANGULAR COM ALOJAMENTO PARA LAMPADA VAPOR METÁLICO 150W</t>
  </si>
  <si>
    <t>REATOR PARA LAMPADA VAPOR METÁLICO 150W</t>
  </si>
  <si>
    <t>IGNITOR PARA LAMPADA VAPOR METÁLICO 150W</t>
  </si>
  <si>
    <t>LAMPADA VAPOR METÁLICO 150W</t>
  </si>
  <si>
    <t>QUADRO DISTRIBUIÇÃO EMBUTIR COM CAPACIDADE PARA 44 DISJUNTORES</t>
  </si>
  <si>
    <t>KIT BARRAMENTO TRIFÁSICO 44 DIN - 100A</t>
  </si>
  <si>
    <t>DISJUNTOR TRIPOLAR DE 80A - DIN</t>
  </si>
  <si>
    <t>DISJUNTOR BIPOLAR DE 16A - DIN</t>
  </si>
  <si>
    <t>DISJUNTOR BIPOLAR DE 25A - DIN</t>
  </si>
  <si>
    <t>DISJUNTOR MONOPOLAR DE 20A - DIN</t>
  </si>
  <si>
    <t>DISJUNTOR MONOPOLAR DE 16A - DIN</t>
  </si>
  <si>
    <t>QUADRO PADRÃO TELEBRAS EMBUTIR DIM. 400x400x120mm</t>
  </si>
  <si>
    <t>CAIXA PASSAGEM EMBUTIR DIM. 200x200mm</t>
  </si>
  <si>
    <t>CAIXA PASSAGEM SOBREPOR DE ALUMINIO DIM. 200x200mm</t>
  </si>
  <si>
    <t>TUBO FLEX PEAD Ø 4"</t>
  </si>
  <si>
    <t>TUBO FLEX PEAD Ø 3"</t>
  </si>
  <si>
    <t>TUBO FLEX PEAD Ø 2"</t>
  </si>
  <si>
    <t>TUBO FLEX ANTICHAMA PEAD Ø 1"</t>
  </si>
  <si>
    <t>CAIXA EMBUTIR 4"x4"</t>
  </si>
  <si>
    <t>CAIXA EMBUTIR 3"x3"</t>
  </si>
  <si>
    <t>ESPELHO 4"x4" PARA 02 TOMADAS RJ</t>
  </si>
  <si>
    <t>TOMADA 2P+T - 10A</t>
  </si>
  <si>
    <t>ESPELHO 4"x4" PARA 02 TOMADAS</t>
  </si>
  <si>
    <t>INTERRUPTOR BIPOLAR</t>
  </si>
  <si>
    <t>ESPELHO 4"x4" PARA 02 INTERRUPTORES BIPOLAR</t>
  </si>
  <si>
    <t>PERFILADO GALVANIZADO 38x38mmx6m</t>
  </si>
  <si>
    <t>EMENDA TIPO 'X' PARA PERFILADO 38x38mm</t>
  </si>
  <si>
    <t>EMENDA TIPO 'T' PARA PERFILADO 38x38mm</t>
  </si>
  <si>
    <t>EMENDA RETA PARA PERFILADO</t>
  </si>
  <si>
    <t>EMENDA TIPO 'L' PARA PERFILADO 38x38mm</t>
  </si>
  <si>
    <t>GANCHO LONGO PARA PERFILADO 38x38mm</t>
  </si>
  <si>
    <t>CANTONEIRA 'ZZ' PARA PERFILADO 38x38mm</t>
  </si>
  <si>
    <t>VERGALHÃO ROSCA TOTAL Ø 1/4"x2m</t>
  </si>
  <si>
    <t>PARAFUSO CAB. LENTILHA Ø 5/16"x3/4"</t>
  </si>
  <si>
    <t>PORCA SEXTAVADA Ø 1/4"</t>
  </si>
  <si>
    <t>ARRUELA REDONDA PARA Ø 1/4"</t>
  </si>
  <si>
    <t>BUCHA S-8 PARAFUSO</t>
  </si>
  <si>
    <t>CABO FLEX # 1,5mm² - 750V - DIVERSAS CORES</t>
  </si>
  <si>
    <t>CABO FLEX # 2,5mm² - 750V - DIVERSAS CORES</t>
  </si>
  <si>
    <t>CABO FLEX # 4,0mm² - 750V - DIVERSAS CORES</t>
  </si>
  <si>
    <t>CABO FLEX # 25mm² - 1KV - PRETO</t>
  </si>
  <si>
    <t>CABO FLEX # 25mm² - 750V - AZUL</t>
  </si>
  <si>
    <t>CABO FLEX # 16mm² - 750V - VERDE</t>
  </si>
  <si>
    <t>CABO FLEX # 150mm² - 1KV - PRETO</t>
  </si>
  <si>
    <t>CABO FLEX # 150mm² - 1KV - AZUL</t>
  </si>
  <si>
    <t>CABO FLEX # 95mm² - 750V - VERDE</t>
  </si>
  <si>
    <t>TERMINAIS À COMPRESSÃO PARA 150mm²</t>
  </si>
  <si>
    <t>TERMINAIS À COMPRESSÃO PARA 95mm²</t>
  </si>
  <si>
    <t>TERMINAIS À COMPRESSÃO PARA 25mm²</t>
  </si>
  <si>
    <t>TERMINAIS À COMPRESSÃO PARA 16mm²</t>
  </si>
  <si>
    <t>D.P.S. - 20KA PARA FASES</t>
  </si>
  <si>
    <t>D.P.S. - 20KA PARA NEUTRO</t>
  </si>
  <si>
    <t>mt</t>
  </si>
  <si>
    <t>br</t>
  </si>
  <si>
    <t>MÃO DE OBRA PARA EXECUÇÃO DAS INSTALAÇÕES ELÉTRICAS DO HALL DE ENTRADA.</t>
  </si>
  <si>
    <t>VB</t>
  </si>
  <si>
    <t>ANFITEATRO</t>
  </si>
  <si>
    <t>19.2</t>
  </si>
  <si>
    <t>QUADRO DISTRIBUIÇÃO GERAL Nº2 (Q.D.G.-2) CONFORME DIAGRAMA UNIFILAR DO PROJETO</t>
  </si>
  <si>
    <t>QUADRO DISTRIBUIÇÃO EMBUTIR COM CAPACIDADE PARA 56 DISJUNTORES DIN</t>
  </si>
  <si>
    <t>KIT BARRAMENTO TRIFÁSICO 56 DIN - 225A</t>
  </si>
  <si>
    <t>DISJUNTOR TRIPOLAR DE 125A - 25KA</t>
  </si>
  <si>
    <t>DISJUNTOR TRIPOLAR DE 10A - DIN</t>
  </si>
  <si>
    <t>DISJUNTOR BIPOLAR DE 20A - DIN</t>
  </si>
  <si>
    <t>CAIXA PASSAGEM SOBREPOR DE ALUMINIO DIM. 300x300mm</t>
  </si>
  <si>
    <r>
      <t xml:space="preserve">TUBO FLEX PEAD </t>
    </r>
    <r>
      <rPr>
        <sz val="10"/>
        <color indexed="8"/>
        <rFont val="MS Sans Serif"/>
      </rPr>
      <t>Ø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1.1/2"</t>
    </r>
  </si>
  <si>
    <t>TUBO FLEX PEAD Ø 1.1/4"</t>
  </si>
  <si>
    <t>TUBO FLEX ANTICHAMA Ø 1"</t>
  </si>
  <si>
    <t>TUBO FLEX ANTICHAMA Ø 3/4"</t>
  </si>
  <si>
    <t>CAIXA EMBUTIR 4"x2"</t>
  </si>
  <si>
    <t>ESPELHO 4"x4" PARA 02 CONECTOR RJ</t>
  </si>
  <si>
    <t>ESPELHO 4"x2" PARA 01 INTERRUPTORES BIPOLAR</t>
  </si>
  <si>
    <t>PORCA SEXTAVADA Ø 5/16"</t>
  </si>
  <si>
    <t>ARRUELA REDONDA PARA Ø 5/16"</t>
  </si>
  <si>
    <r>
      <t xml:space="preserve">CHUMBADOR COM ROSCA INTERNA </t>
    </r>
    <r>
      <rPr>
        <sz val="10"/>
        <color indexed="8"/>
        <rFont val="MS Sans Serif"/>
      </rPr>
      <t>Ø</t>
    </r>
    <r>
      <rPr>
        <sz val="13"/>
        <rFont val="Arial"/>
        <family val="2"/>
      </rPr>
      <t xml:space="preserve"> </t>
    </r>
    <r>
      <rPr>
        <sz val="10"/>
        <rFont val="Arial"/>
        <family val="2"/>
      </rPr>
      <t>1/4"</t>
    </r>
  </si>
  <si>
    <t>BUCHA S-8</t>
  </si>
  <si>
    <t>PARAFUSO PARA BUCHA S-8</t>
  </si>
  <si>
    <t>ELETROCALHA GALVANIZADA PERFURADA DIM. 150x100mm</t>
  </si>
  <si>
    <t>ELETROCALHA GALVANIZADA PERFURADA DIM. 100x50mm</t>
  </si>
  <si>
    <t>CURVA 90º HORIZONTAL PARA ELETROCALHA DIM. 150x100mm</t>
  </si>
  <si>
    <t>CURVA 45º HORIZONTAL PARA ELETROCALHA DIM. 150x100mm</t>
  </si>
  <si>
    <t>EMENDA RETA PARA ELETROCALHA DIM. 150x100mm</t>
  </si>
  <si>
    <t>EMENDA RETA PARA ELETROCALHA DIM. 100x50mm</t>
  </si>
  <si>
    <t>SUPORTE BALANÇO PARA ELETROCALHA DIM. 150x100mm</t>
  </si>
  <si>
    <t>SUPORTE BALANÇO PARA ELETROCALHA DIM. 100x50mm</t>
  </si>
  <si>
    <t>PARAFUSO CAB. LENTILHA Ø 1/4"x3/4"</t>
  </si>
  <si>
    <t>CABO FLEX # 6,0mm² - 750V - DIVERSAS CORES</t>
  </si>
  <si>
    <t>CABO FLEX # 10mm² - 750V - PRETO</t>
  </si>
  <si>
    <t>CABO FLEX # 10,0mm² - 750V - VERDE</t>
  </si>
  <si>
    <t>CABO FLEX # 16mm² - 750V - PRETO</t>
  </si>
  <si>
    <t>CABO FLEX # 25mm² - 750V - VERDE</t>
  </si>
  <si>
    <t>CABO FLEX # 50mm² - 750V - PRETO</t>
  </si>
  <si>
    <t>CABO FLEX # 50mm² - 750V - AZUL</t>
  </si>
  <si>
    <t>CABO FLEX # 120mm² - 750V - PRETO</t>
  </si>
  <si>
    <t>CABO FLEX # 120mm² - 750V - AZUL</t>
  </si>
  <si>
    <t>CABO FLEX # 70mm² - 750V - VERDE</t>
  </si>
  <si>
    <t>TERMINAIS À COMPRESSÃO PARA 120mm²</t>
  </si>
  <si>
    <t>TERMINAIS À COMPRESSÃO PARA 70mm²</t>
  </si>
  <si>
    <t>TERMINAIS À COMPRESSÃO PARA 50mm²</t>
  </si>
  <si>
    <t>TERMINAIS À COMPRESSÃO PARA 10mm²</t>
  </si>
  <si>
    <t>TERMINAIS PRÉ-ISOLADOS PARA 2,5mm²</t>
  </si>
  <si>
    <t>CAIXA PASSAGEM EMBUTIR DIM. 300x300mm</t>
  </si>
  <si>
    <t>LUMINÁRIA EMERGÊNCIA COM BATERIA COM 02 PROJETORES 50W CADA</t>
  </si>
  <si>
    <t xml:space="preserve">AUDITÓRIO / BLOCO CENTRAL  UNIDADE II                </t>
  </si>
  <si>
    <t>PASSARELA EM AÇO ( MANUTENÇÃO AR COND). PROJETO/EXECUÇÃO E PINTURA- LARG 1,3 m (sobre a cobertura )</t>
  </si>
  <si>
    <t>MÃO DE OBRA PARA EXECUÇÃO DAS INSTALAÇÕES ELÉTRICAS DO ANFITEATRO</t>
  </si>
  <si>
    <t>CX PASSAGEM 20X20X10 GALV MB</t>
  </si>
  <si>
    <t>CX PASSAGEM 15X15X10 GALV MB</t>
  </si>
  <si>
    <t>TUBO ELETRODUTO 1   X 3 MT ANGELO</t>
  </si>
  <si>
    <t>TUBO ELETRODUTO 3/4 X 3 MT ANGELO</t>
  </si>
  <si>
    <t>PEVEDUTO P/ELET 1 1/4 40MM X 30MM PEVEDUTO</t>
  </si>
  <si>
    <t>ABRAC TIPO D  3/4" C/CUNHA</t>
  </si>
  <si>
    <t>ABRAC TIPO D 1" C/CUNHA</t>
  </si>
  <si>
    <t>BOX RETO NERVURADO  1 UCN100 DAISA</t>
  </si>
  <si>
    <t>BOX RETO NERVURADO 3/4 UCN034 DAISA</t>
  </si>
  <si>
    <t>BOX RETO 11/4 UC110 DAISA</t>
  </si>
  <si>
    <t>BUCHA ALUMINIO 1"</t>
  </si>
  <si>
    <t>BUCHA ALUMINIO 3/4"</t>
  </si>
  <si>
    <t>BUCHA ALUMINIO 1.1/4"</t>
  </si>
  <si>
    <t>ARRUELA ALUMINIO 1"</t>
  </si>
  <si>
    <t>ARRUELA ALUMINIO 3/4"</t>
  </si>
  <si>
    <t>ARRUELA ALUMINIO 1.1/4"</t>
  </si>
  <si>
    <t>VERGALHAO ROSCA TOTAL 1/4 X 3MTS PERFILUZ</t>
  </si>
  <si>
    <t>JAQUETA E CONE 1/4"</t>
  </si>
  <si>
    <t>PORCA SEXTAVADA  1/4</t>
  </si>
  <si>
    <t>ARRUELA LISA  1/4</t>
  </si>
  <si>
    <t>CX TELEBRAS 1,00X1,00 EMBUTIR COM FUNDO CHAPA STAR</t>
  </si>
  <si>
    <t>CX TELEBRAS 60X60 EMBUTIR COM FUNDO CHAPA STAR</t>
  </si>
  <si>
    <t>rl</t>
  </si>
  <si>
    <t>un.</t>
  </si>
  <si>
    <t xml:space="preserve">74229/001 </t>
  </si>
  <si>
    <t>DIVISORIA EM MARMORE BRANCO POLIDO, ESPESSURA 3 CM, ASSENTADO COM ARGAMASSA TRAÇO 1:4 (CIMENTO E AREIA), ARREMATE COM CIMENTO BRANCO, EXCLUSIVE FERRAGEM</t>
  </si>
  <si>
    <t xml:space="preserve">PISO EM GRANITO  50X50CM LEVIGADO ESPESSURA 2CM, ASSENTADO COM ARGAMASSA COLANTE DUPLA COLAGEM, COM REJUNTAMENTO EM CIMENTO </t>
  </si>
  <si>
    <t xml:space="preserve"> PISO CIMENTADO LISO, ESPESSURA 1,5CM, INCLUSO JUNTAS DE DILATAÇÃO PLASTICA       </t>
  </si>
  <si>
    <t xml:space="preserve">74228/001 </t>
  </si>
  <si>
    <t>BANCO DE CONCRETO APARENTE LARG=45CM E 10CM ESPESSURA SOBRE DOIS APOIOS DO MESMO MATERIAL COM SEÇÃO DE 10X30CM</t>
  </si>
  <si>
    <t xml:space="preserve">74236/001 </t>
  </si>
  <si>
    <t>GRAMA BATATAIS EM PLACAS M2 7,23</t>
  </si>
  <si>
    <t>16.02.027</t>
  </si>
  <si>
    <t>GA-01 GUIA LEVE OU SEPARADOR DE PISOS</t>
  </si>
  <si>
    <t xml:space="preserve">73892/002 </t>
  </si>
  <si>
    <t>EXECUÇÃO DE CALÇADA EM CONCRETO 1:3:5 (FCK=12 MPA) PREPARO MECÂNICO, ESP 7 CM</t>
  </si>
  <si>
    <t>UNIT (R$)</t>
  </si>
  <si>
    <t>TOTAL (R$)</t>
  </si>
  <si>
    <t>PORTA LISA COM BATENTE MADEIRA - 62 X 210 CM</t>
  </si>
  <si>
    <t>PORTA LISA COM BATENTE MADEIRA - 72 X 210 CM</t>
  </si>
  <si>
    <t>PORTA LISA COM BATENTE MADEIRA - 82 X 210 CM</t>
  </si>
  <si>
    <t xml:space="preserve">PORTA LISA COM BATENTE MADEIRA - 110 X 210 CM </t>
  </si>
  <si>
    <t>PORTA LISA COM BATENTE MADEIRA - 140 X 210 CM</t>
  </si>
  <si>
    <t>PORTA LISA COM ACABAMENTO LISO, BATENTE DE MADEIRA 2FL - 180 X 210</t>
  </si>
  <si>
    <t>BP-02 BARRA ANTIPANICO DUPLA</t>
  </si>
  <si>
    <t xml:space="preserve">VIDRO TEMPERADO INCOLOR DE 10 MM </t>
  </si>
  <si>
    <t>VIDRO TEMPERADO INCOLOR DE 8 MM</t>
  </si>
  <si>
    <t xml:space="preserve">VIDRO LISO LAMINADO INCOLOR DE 10 MM </t>
  </si>
  <si>
    <t>ESPELHO DE CRISTAL</t>
  </si>
  <si>
    <r>
      <t xml:space="preserve">REVESTIMENTO COM </t>
    </r>
    <r>
      <rPr>
        <sz val="9"/>
        <color indexed="8"/>
        <rFont val="Swis721 LtEx BT"/>
        <family val="2"/>
      </rPr>
      <t>CARPETE</t>
    </r>
    <r>
      <rPr>
        <sz val="9"/>
        <color indexed="8"/>
        <rFont val="Swis721 LtEx BT"/>
        <family val="2"/>
      </rPr>
      <t xml:space="preserve"> PARA TRÁFEGO INTENSO, USO COMERCIAL, TIPO BOUCLÊ DE 10 MM</t>
    </r>
  </si>
  <si>
    <t xml:space="preserve">ESMALTE EM RODAPÉS, BAGUETES OU MOLDURAS DE MADEIRA </t>
  </si>
  <si>
    <t xml:space="preserve">VERNIZ EM SUPERFÍCIE DE MADEIRA </t>
  </si>
  <si>
    <t xml:space="preserve">RASPAGEM COM CALAFETAÇÃO E APLICAÇÃO DE CERA </t>
  </si>
  <si>
    <t>ESMALTE EM SUPERFÍCIE GALVANIZADA E/OU DE ALUMÍNIO, INCLUSIVE PREPARO</t>
  </si>
  <si>
    <t>ESMALTE EM SUPERFÍCIE METÁLICA, INCLUSIVE PREPARO</t>
  </si>
  <si>
    <t>PEITORIL E/OU SOLEIRA EM GRANITO COM ESPESSURA DE 2 CM E LARGURA ATÉ 20 CM</t>
  </si>
  <si>
    <t>RESERVATÓRIO DE FIBRA DE VIDRO - CAPACIDADE 1000LITROS</t>
  </si>
  <si>
    <t>LUMINI 132701 PE 112/30 10° (ou similar)</t>
  </si>
  <si>
    <t>LUMINI221906 FOCUS 30 R 30° (ou similar)</t>
  </si>
  <si>
    <t>DIMLUX DAX 730-2 (PLAF.EMB.EXTRUÇÃO ALUM. 2X (T5 28W) OU( T8 32W OU 40W) (ou similar)</t>
  </si>
  <si>
    <t>STILO CLEAN APUS 10.397 (ou similar)</t>
  </si>
  <si>
    <t>LUMINI FE1550/214 (ou similar)</t>
  </si>
  <si>
    <t>MASTER LED PAR30 PHILIPS (ou similar)</t>
  </si>
  <si>
    <t>LÂMPADA FLUORESCENTE T5 - 14W - OSRAM (ou similar)</t>
  </si>
  <si>
    <t>REAT ELET QTP-5 2X14W-35W/230V OSRAM (ou similar)</t>
  </si>
  <si>
    <t>LUMICENTER BZ14 - E1LEDW - COM LED (ou similar)</t>
  </si>
  <si>
    <t>LUMICENTER EF40 - E12000840 COM LED (ou similar)</t>
  </si>
  <si>
    <t>CONDICIONADOR DE AR TIPO MULTI-SPLIT, CONDENSAÇÃO A AR, CAPACIDADE 12,5 TR, REF. CARRIER (ou similar)</t>
  </si>
  <si>
    <t>CONDICIONADOR DE AR TIPO SPLIT CASSETE CAPACIDADE 60.000 BTU/H, REF. CARRIER (ou similar)</t>
  </si>
  <si>
    <t>EXAUSTOR AXIAL MOD. MURO 120 COM VENEZIANA ANTI REFLUXO, REF. MULTIVAC (ou similar)</t>
  </si>
  <si>
    <t>MANGUEIRA CORRUG LARANJA 1X25MTS</t>
  </si>
  <si>
    <t>MANGUEIRA CORRUG LARANJA    3/4X50MT</t>
  </si>
  <si>
    <t>CX LUZ OCTOGONAL FDO MOVEL 4X4 AMARELA TIGRE ELETR (ou similar)</t>
  </si>
  <si>
    <t>CX LUZ PLASTICA AMARELA 4 X 4 TIGRE ELETR (ou similar)</t>
  </si>
  <si>
    <t>CX LUZ PLASTICA AMARELA 2 X 4 TIGRE ELETR (ou similar)</t>
  </si>
  <si>
    <t>ANEXO1I - PLANILHA DE ORÇAMENTO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</si>
</sst>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_);[Red]\(&quot;R$ &quot;#,##0.00\)"/>
    <numFmt numFmtId="165" formatCode="_(* #,##0.00_);_(* \(#,##0.00\);_(* &quot;-&quot;??_);_(@_)"/>
    <numFmt numFmtId="166" formatCode="_(&quot;R$&quot;* #,##0.00_);_(&quot;R$&quot;* \(#,##0.00\);_(&quot;R$&quot;* &quot;-&quot;??_);_(@_)"/>
  </numFmts>
  <fonts count="44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color indexed="8"/>
      <name val="Courier New"/>
      <family val="3"/>
    </font>
    <font>
      <sz val="8"/>
      <color indexed="8"/>
      <name val="Courier New"/>
      <family val="3"/>
    </font>
    <font>
      <sz val="9"/>
      <color indexed="8"/>
      <name val="MS Sans Serif"/>
      <family val="2"/>
    </font>
    <font>
      <i/>
      <sz val="10"/>
      <color indexed="8"/>
      <name val="Courier New"/>
      <family val="3"/>
    </font>
    <font>
      <sz val="10"/>
      <color indexed="8"/>
      <name val="Swis721 LtEx BT"/>
      <family val="2"/>
    </font>
    <font>
      <sz val="8"/>
      <color indexed="8"/>
      <name val="Swis721 LtEx BT"/>
      <family val="2"/>
    </font>
    <font>
      <b/>
      <sz val="10"/>
      <color indexed="8"/>
      <name val="Swis721 LtEx BT"/>
      <family val="2"/>
    </font>
    <font>
      <sz val="9"/>
      <color indexed="8"/>
      <name val="Swis721 LtEx BT"/>
      <family val="2"/>
    </font>
    <font>
      <sz val="9.1"/>
      <color indexed="8"/>
      <name val="Swis721 LtEx BT"/>
      <family val="2"/>
    </font>
    <font>
      <b/>
      <sz val="9.1"/>
      <color indexed="8"/>
      <name val="Swis721 LtEx BT"/>
      <family val="2"/>
    </font>
    <font>
      <b/>
      <sz val="8"/>
      <color indexed="8"/>
      <name val="Swis721 LtEx BT"/>
      <family val="2"/>
    </font>
    <font>
      <b/>
      <sz val="8.5"/>
      <color indexed="8"/>
      <name val="Swis721 LtEx BT"/>
      <family val="2"/>
    </font>
    <font>
      <b/>
      <sz val="9"/>
      <color indexed="8"/>
      <name val="Swis721 LtEx BT"/>
      <family val="2"/>
    </font>
    <font>
      <b/>
      <sz val="7"/>
      <color indexed="8"/>
      <name val="Swis721 LtEx BT"/>
      <family val="2"/>
    </font>
    <font>
      <sz val="7"/>
      <color indexed="8"/>
      <name val="Swis721 LtEx BT"/>
      <family val="2"/>
    </font>
    <font>
      <sz val="10"/>
      <name val="Swis721 LtEx BT"/>
      <family val="2"/>
    </font>
    <font>
      <i/>
      <sz val="10"/>
      <color indexed="8"/>
      <name val="Swis721 LtEx BT"/>
      <family val="2"/>
    </font>
    <font>
      <b/>
      <i/>
      <sz val="9"/>
      <color indexed="8"/>
      <name val="Swis721 LtEx BT"/>
      <family val="2"/>
    </font>
    <font>
      <sz val="10"/>
      <color indexed="8"/>
      <name val="Arial"/>
      <family val="2"/>
    </font>
    <font>
      <sz val="9"/>
      <name val="Swis721 LtEx BT"/>
      <family val="2"/>
    </font>
    <font>
      <sz val="8"/>
      <name val="Swis721 LtEx BT"/>
      <family val="2"/>
    </font>
    <font>
      <sz val="9"/>
      <color indexed="8"/>
      <name val="Arial"/>
      <family val="2"/>
    </font>
    <font>
      <b/>
      <sz val="9"/>
      <name val="Swis721 LtEx BT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Swis721 LtEx BT"/>
      <family val="2"/>
    </font>
    <font>
      <sz val="12"/>
      <name val="Helv"/>
    </font>
    <font>
      <b/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2"/>
      <color indexed="8"/>
      <name val="Swis721 LtEx BT"/>
      <family val="2"/>
    </font>
    <font>
      <b/>
      <sz val="12"/>
      <name val="Swis721 LtEx BT"/>
      <family val="2"/>
    </font>
    <font>
      <sz val="11"/>
      <color theme="1"/>
      <name val="Calibri"/>
      <family val="2"/>
      <scheme val="minor"/>
    </font>
    <font>
      <sz val="10"/>
      <color theme="1"/>
      <name val="Swis721 LtEx BT"/>
      <family val="2"/>
    </font>
    <font>
      <sz val="9"/>
      <color theme="1"/>
      <name val="Swis721 LtEx BT"/>
      <family val="2"/>
    </font>
    <font>
      <sz val="8"/>
      <color theme="1"/>
      <name val="Swis721 LtEx BT"/>
      <family val="2"/>
    </font>
    <font>
      <sz val="9"/>
      <color rgb="FF000000"/>
      <name val="Swis721 LtEx BT"/>
      <family val="2"/>
    </font>
    <font>
      <b/>
      <i/>
      <sz val="9"/>
      <color rgb="FF000000"/>
      <name val="Swis721 LtEx BT"/>
      <family val="2"/>
    </font>
    <font>
      <b/>
      <sz val="8"/>
      <color theme="1"/>
      <name val="Swis721 LtEx BT"/>
      <family val="2"/>
    </font>
    <font>
      <sz val="10"/>
      <color rgb="FF000000"/>
      <name val="Swis721 LtEx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27" fillId="0" borderId="0" applyFont="0" applyFill="0" applyBorder="0" applyAlignment="0" applyProtection="0"/>
    <xf numFmtId="0" fontId="1" fillId="0" borderId="0"/>
    <xf numFmtId="0" fontId="36" fillId="0" borderId="0"/>
    <xf numFmtId="0" fontId="29" fillId="0" borderId="0"/>
    <xf numFmtId="0" fontId="31" fillId="0" borderId="0"/>
    <xf numFmtId="165" fontId="27" fillId="0" borderId="0" applyFont="0" applyFill="0" applyBorder="0" applyAlignment="0" applyProtection="0"/>
  </cellStyleXfs>
  <cellXfs count="37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/>
    <xf numFmtId="2" fontId="3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4" fontId="3" fillId="0" borderId="0" xfId="0" applyNumberFormat="1" applyFont="1" applyBorder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/>
    <xf numFmtId="0" fontId="5" fillId="0" borderId="0" xfId="0" applyFont="1" applyBorder="1"/>
    <xf numFmtId="0" fontId="0" fillId="0" borderId="0" xfId="0" applyBorder="1" applyAlignment="1"/>
    <xf numFmtId="4" fontId="5" fillId="0" borderId="0" xfId="0" applyNumberFormat="1" applyFont="1" applyBorder="1"/>
    <xf numFmtId="4" fontId="7" fillId="0" borderId="0" xfId="0" applyNumberFormat="1" applyFont="1" applyBorder="1"/>
    <xf numFmtId="0" fontId="8" fillId="0" borderId="0" xfId="0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9" fontId="10" fillId="0" borderId="0" xfId="0" applyNumberFormat="1" applyFont="1" applyBorder="1"/>
    <xf numFmtId="4" fontId="10" fillId="0" borderId="0" xfId="0" applyNumberFormat="1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/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/>
    </xf>
    <xf numFmtId="0" fontId="14" fillId="0" borderId="0" xfId="0" applyFont="1" applyBorder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/>
    </xf>
    <xf numFmtId="2" fontId="7" fillId="0" borderId="0" xfId="0" applyNumberFormat="1" applyFont="1" applyBorder="1"/>
    <xf numFmtId="0" fontId="10" fillId="0" borderId="0" xfId="0" applyFont="1" applyBorder="1" applyAlignment="1">
      <alignment vertical="center" wrapText="1"/>
    </xf>
    <xf numFmtId="2" fontId="10" fillId="0" borderId="0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vertical="center" wrapText="1"/>
    </xf>
    <xf numFmtId="2" fontId="15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8" fillId="0" borderId="0" xfId="0" applyFont="1" applyBorder="1" applyAlignment="1"/>
    <xf numFmtId="0" fontId="15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/>
    <xf numFmtId="2" fontId="7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/>
    </xf>
    <xf numFmtId="2" fontId="18" fillId="0" borderId="0" xfId="0" applyNumberFormat="1" applyFont="1" applyBorder="1" applyAlignment="1">
      <alignment vertical="top" wrapText="1"/>
    </xf>
    <xf numFmtId="2" fontId="7" fillId="0" borderId="0" xfId="0" applyNumberFormat="1" applyFont="1" applyBorder="1" applyAlignment="1">
      <alignment vertical="top" wrapText="1"/>
    </xf>
    <xf numFmtId="2" fontId="18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Fill="1" applyBorder="1"/>
    <xf numFmtId="10" fontId="7" fillId="0" borderId="0" xfId="0" applyNumberFormat="1" applyFont="1" applyBorder="1"/>
    <xf numFmtId="4" fontId="19" fillId="0" borderId="0" xfId="0" applyNumberFormat="1" applyFont="1" applyBorder="1"/>
    <xf numFmtId="2" fontId="9" fillId="0" borderId="0" xfId="0" applyNumberFormat="1" applyFont="1" applyBorder="1" applyAlignment="1"/>
    <xf numFmtId="4" fontId="9" fillId="0" borderId="0" xfId="0" applyNumberFormat="1" applyFont="1" applyBorder="1" applyAlignment="1"/>
    <xf numFmtId="0" fontId="7" fillId="0" borderId="0" xfId="0" applyFont="1" applyBorder="1" applyAlignment="1"/>
    <xf numFmtId="4" fontId="7" fillId="0" borderId="0" xfId="0" applyNumberFormat="1" applyFont="1" applyBorder="1" applyAlignment="1"/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/>
    <xf numFmtId="0" fontId="15" fillId="0" borderId="0" xfId="0" applyFont="1" applyBorder="1"/>
    <xf numFmtId="0" fontId="0" fillId="0" borderId="0" xfId="0" applyAlignment="1">
      <alignment wrapText="1"/>
    </xf>
    <xf numFmtId="2" fontId="7" fillId="0" borderId="0" xfId="0" applyNumberFormat="1" applyFont="1" applyBorder="1" applyAlignment="1">
      <alignment wrapText="1"/>
    </xf>
    <xf numFmtId="4" fontId="9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4" fontId="7" fillId="0" borderId="0" xfId="0" applyNumberFormat="1" applyFont="1" applyBorder="1" applyAlignment="1">
      <alignment wrapText="1"/>
    </xf>
    <xf numFmtId="2" fontId="7" fillId="0" borderId="0" xfId="0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 wrapText="1"/>
    </xf>
    <xf numFmtId="2" fontId="18" fillId="0" borderId="0" xfId="0" applyNumberFormat="1" applyFont="1" applyBorder="1" applyAlignment="1">
      <alignment vertical="center" wrapText="1"/>
    </xf>
    <xf numFmtId="4" fontId="10" fillId="0" borderId="0" xfId="0" applyNumberFormat="1" applyFont="1" applyBorder="1" applyAlignment="1">
      <alignment wrapText="1"/>
    </xf>
    <xf numFmtId="0" fontId="0" fillId="0" borderId="0" xfId="0" applyAlignment="1"/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vertical="center" wrapText="1"/>
    </xf>
    <xf numFmtId="2" fontId="18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0" fillId="0" borderId="0" xfId="0" applyAlignment="1">
      <alignment vertical="top" wrapText="1"/>
    </xf>
    <xf numFmtId="2" fontId="7" fillId="0" borderId="0" xfId="0" applyNumberFormat="1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10" fillId="0" borderId="0" xfId="0" applyNumberFormat="1" applyFont="1" applyBorder="1" applyAlignment="1">
      <alignment vertical="top" wrapText="1"/>
    </xf>
    <xf numFmtId="4" fontId="10" fillId="0" borderId="0" xfId="0" applyNumberFormat="1" applyFont="1" applyBorder="1" applyAlignment="1">
      <alignment horizontal="center" vertical="top" wrapText="1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18" fillId="0" borderId="0" xfId="0" applyFont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4" fontId="8" fillId="0" borderId="0" xfId="0" applyNumberFormat="1" applyFont="1" applyAlignment="1">
      <alignment wrapText="1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7" fillId="0" borderId="0" xfId="0" applyFont="1" applyAlignment="1">
      <alignment horizontal="right" wrapText="1"/>
    </xf>
    <xf numFmtId="4" fontId="7" fillId="0" borderId="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7" fillId="0" borderId="0" xfId="2" applyFont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40" fontId="7" fillId="0" borderId="0" xfId="2" applyNumberFormat="1" applyFont="1" applyAlignment="1">
      <alignment horizontal="right" wrapText="1"/>
    </xf>
    <xf numFmtId="0" fontId="10" fillId="0" borderId="0" xfId="2" applyFont="1" applyAlignment="1">
      <alignment wrapText="1"/>
    </xf>
    <xf numFmtId="0" fontId="10" fillId="0" borderId="0" xfId="2" applyFont="1" applyFill="1" applyAlignment="1">
      <alignment wrapText="1"/>
    </xf>
    <xf numFmtId="0" fontId="7" fillId="0" borderId="0" xfId="0" applyFont="1" applyAlignment="1">
      <alignment horizontal="right" vertical="center"/>
    </xf>
    <xf numFmtId="0" fontId="7" fillId="0" borderId="0" xfId="2" applyFont="1" applyFill="1" applyAlignment="1">
      <alignment horizontal="center" vertical="center" wrapText="1"/>
    </xf>
    <xf numFmtId="40" fontId="18" fillId="0" borderId="0" xfId="2" applyNumberFormat="1" applyFont="1" applyFill="1" applyAlignment="1">
      <alignment horizontal="right" wrapText="1"/>
    </xf>
    <xf numFmtId="40" fontId="37" fillId="0" borderId="0" xfId="2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wrapText="1"/>
    </xf>
    <xf numFmtId="0" fontId="10" fillId="0" borderId="0" xfId="0" applyFont="1" applyFill="1" applyAlignment="1">
      <alignment horizontal="left" vertical="center" wrapText="1"/>
    </xf>
    <xf numFmtId="0" fontId="7" fillId="0" borderId="0" xfId="2" applyFont="1" applyAlignment="1">
      <alignment horizontal="center" vertical="center" wrapText="1"/>
    </xf>
    <xf numFmtId="40" fontId="7" fillId="0" borderId="0" xfId="2" applyNumberFormat="1" applyFont="1" applyAlignment="1">
      <alignment horizontal="right" vertical="center" wrapText="1"/>
    </xf>
    <xf numFmtId="0" fontId="37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2" fontId="18" fillId="0" borderId="0" xfId="0" applyNumberFormat="1" applyFont="1" applyAlignment="1">
      <alignment wrapText="1"/>
    </xf>
    <xf numFmtId="0" fontId="10" fillId="0" borderId="0" xfId="0" applyFont="1" applyFill="1" applyAlignment="1">
      <alignment wrapText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Border="1" applyAlignment="1"/>
    <xf numFmtId="2" fontId="7" fillId="0" borderId="0" xfId="0" applyNumberFormat="1" applyFont="1" applyAlignment="1">
      <alignment horizontal="right" wrapText="1"/>
    </xf>
    <xf numFmtId="2" fontId="7" fillId="0" borderId="0" xfId="0" applyNumberFormat="1" applyFont="1" applyAlignment="1">
      <alignment horizontal="right" vertical="center" wrapText="1"/>
    </xf>
    <xf numFmtId="2" fontId="7" fillId="0" borderId="0" xfId="0" applyNumberFormat="1" applyFont="1" applyFill="1" applyAlignment="1">
      <alignment wrapText="1"/>
    </xf>
    <xf numFmtId="2" fontId="7" fillId="0" borderId="0" xfId="0" applyNumberFormat="1" applyFont="1" applyAlignment="1">
      <alignment wrapText="1"/>
    </xf>
    <xf numFmtId="2" fontId="18" fillId="0" borderId="0" xfId="0" applyNumberFormat="1" applyFont="1" applyFill="1" applyBorder="1" applyAlignment="1">
      <alignment vertical="center" wrapText="1"/>
    </xf>
    <xf numFmtId="0" fontId="7" fillId="0" borderId="0" xfId="2" applyFont="1" applyAlignment="1">
      <alignment horizontal="center"/>
    </xf>
    <xf numFmtId="40" fontId="7" fillId="0" borderId="0" xfId="2" applyNumberFormat="1" applyFont="1" applyAlignment="1">
      <alignment horizontal="right"/>
    </xf>
    <xf numFmtId="0" fontId="10" fillId="0" borderId="0" xfId="2" applyFont="1" applyFill="1" applyAlignment="1">
      <alignment vertical="center" wrapText="1"/>
    </xf>
    <xf numFmtId="0" fontId="1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wrapText="1"/>
    </xf>
    <xf numFmtId="0" fontId="8" fillId="0" borderId="0" xfId="2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9" fillId="0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left" wrapText="1"/>
    </xf>
    <xf numFmtId="0" fontId="8" fillId="0" borderId="0" xfId="2" applyFont="1" applyFill="1" applyAlignment="1">
      <alignment horizontal="left" wrapText="1"/>
    </xf>
    <xf numFmtId="0" fontId="8" fillId="0" borderId="0" xfId="2" applyFont="1" applyFill="1" applyAlignment="1">
      <alignment horizontal="left"/>
    </xf>
    <xf numFmtId="0" fontId="39" fillId="0" borderId="0" xfId="0" applyFont="1" applyAlignment="1">
      <alignment horizontal="left" vertical="top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3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8" fillId="0" borderId="0" xfId="0" applyFont="1" applyFill="1"/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24" fillId="0" borderId="0" xfId="2" applyFont="1" applyAlignment="1">
      <alignment vertical="top" wrapText="1"/>
    </xf>
    <xf numFmtId="0" fontId="10" fillId="0" borderId="0" xfId="0" applyFont="1" applyAlignment="1">
      <alignment vertical="top" wrapText="1"/>
    </xf>
    <xf numFmtId="4" fontId="8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/>
    <xf numFmtId="4" fontId="0" fillId="0" borderId="0" xfId="0" applyNumberFormat="1" applyAlignment="1"/>
    <xf numFmtId="4" fontId="15" fillId="0" borderId="0" xfId="0" applyNumberFormat="1" applyFont="1" applyBorder="1"/>
    <xf numFmtId="4" fontId="0" fillId="0" borderId="0" xfId="0" applyNumberFormat="1" applyAlignment="1">
      <alignment wrapText="1"/>
    </xf>
    <xf numFmtId="4" fontId="8" fillId="0" borderId="0" xfId="0" applyNumberFormat="1" applyFont="1" applyAlignment="1">
      <alignment vertical="center" wrapText="1"/>
    </xf>
    <xf numFmtId="4" fontId="9" fillId="0" borderId="0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wrapText="1"/>
    </xf>
    <xf numFmtId="4" fontId="8" fillId="0" borderId="0" xfId="0" applyNumberFormat="1" applyFont="1" applyFill="1" applyBorder="1" applyAlignment="1">
      <alignment wrapText="1"/>
    </xf>
    <xf numFmtId="4" fontId="7" fillId="0" borderId="0" xfId="0" applyNumberFormat="1" applyFont="1" applyBorder="1" applyAlignment="1">
      <alignment vertical="top" wrapText="1"/>
    </xf>
    <xf numFmtId="4" fontId="8" fillId="0" borderId="0" xfId="0" applyNumberFormat="1" applyFont="1" applyAlignment="1">
      <alignment vertical="top" wrapText="1"/>
    </xf>
    <xf numFmtId="4" fontId="37" fillId="0" borderId="0" xfId="0" applyNumberFormat="1" applyFont="1" applyFill="1" applyAlignment="1">
      <alignment horizontal="center" wrapText="1"/>
    </xf>
    <xf numFmtId="4" fontId="8" fillId="0" borderId="0" xfId="0" applyNumberFormat="1" applyFont="1" applyFill="1" applyAlignment="1">
      <alignment wrapText="1"/>
    </xf>
    <xf numFmtId="4" fontId="10" fillId="0" borderId="0" xfId="0" applyNumberFormat="1" applyFont="1" applyAlignment="1">
      <alignment wrapText="1"/>
    </xf>
    <xf numFmtId="4" fontId="21" fillId="0" borderId="0" xfId="2" applyNumberFormat="1" applyFont="1" applyAlignment="1">
      <alignment horizontal="center" vertical="center" wrapText="1"/>
    </xf>
    <xf numFmtId="4" fontId="1" fillId="0" borderId="0" xfId="0" applyNumberFormat="1" applyFont="1"/>
    <xf numFmtId="4" fontId="0" fillId="0" borderId="0" xfId="0" applyNumberFormat="1" applyAlignment="1">
      <alignment vertical="top" wrapText="1"/>
    </xf>
    <xf numFmtId="4" fontId="39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/>
    <xf numFmtId="0" fontId="7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/>
    <xf numFmtId="4" fontId="15" fillId="0" borderId="0" xfId="0" applyNumberFormat="1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/>
    <xf numFmtId="4" fontId="20" fillId="0" borderId="0" xfId="0" applyNumberFormat="1" applyFont="1" applyFill="1" applyBorder="1" applyAlignment="1"/>
    <xf numFmtId="0" fontId="23" fillId="0" borderId="0" xfId="0" applyFont="1" applyAlignment="1">
      <alignment horizontal="left"/>
    </xf>
    <xf numFmtId="0" fontId="8" fillId="0" borderId="0" xfId="0" applyFont="1" applyBorder="1" applyAlignment="1">
      <alignment vertical="center" wrapText="1"/>
    </xf>
    <xf numFmtId="0" fontId="39" fillId="0" borderId="0" xfId="0" applyFont="1" applyAlignment="1">
      <alignment horizontal="left" vertical="top" wrapText="1"/>
    </xf>
    <xf numFmtId="0" fontId="8" fillId="0" borderId="0" xfId="2" applyFont="1" applyFill="1" applyAlignment="1">
      <alignment horizontal="left" vertical="center" wrapText="1"/>
    </xf>
    <xf numFmtId="0" fontId="8" fillId="0" borderId="0" xfId="2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4" fontId="10" fillId="0" borderId="0" xfId="0" applyNumberFormat="1" applyFont="1" applyFill="1" applyAlignment="1">
      <alignment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/>
    <xf numFmtId="4" fontId="15" fillId="0" borderId="0" xfId="0" applyNumberFormat="1" applyFont="1" applyFill="1" applyBorder="1" applyAlignment="1"/>
    <xf numFmtId="4" fontId="16" fillId="0" borderId="0" xfId="0" applyNumberFormat="1" applyFont="1" applyFill="1" applyBorder="1" applyAlignment="1"/>
    <xf numFmtId="4" fontId="15" fillId="0" borderId="0" xfId="0" applyNumberFormat="1" applyFont="1" applyBorder="1" applyAlignment="1"/>
    <xf numFmtId="4" fontId="7" fillId="0" borderId="0" xfId="0" applyNumberFormat="1" applyFont="1" applyFill="1" applyAlignment="1">
      <alignment wrapText="1"/>
    </xf>
    <xf numFmtId="4" fontId="21" fillId="0" borderId="0" xfId="0" applyNumberFormat="1" applyFont="1" applyFill="1" applyAlignment="1">
      <alignment wrapText="1"/>
    </xf>
    <xf numFmtId="4" fontId="21" fillId="0" borderId="0" xfId="2" applyNumberFormat="1" applyFont="1" applyAlignment="1">
      <alignment vertical="center" wrapText="1"/>
    </xf>
    <xf numFmtId="4" fontId="7" fillId="0" borderId="0" xfId="0" applyNumberFormat="1" applyFont="1" applyAlignment="1"/>
    <xf numFmtId="4" fontId="7" fillId="0" borderId="0" xfId="0" applyNumberFormat="1" applyFont="1" applyFill="1" applyBorder="1" applyAlignment="1">
      <alignment wrapText="1"/>
    </xf>
    <xf numFmtId="2" fontId="18" fillId="0" borderId="0" xfId="0" applyNumberFormat="1" applyFont="1" applyFill="1" applyBorder="1" applyAlignment="1">
      <alignment wrapText="1"/>
    </xf>
    <xf numFmtId="2" fontId="7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 vertical="center"/>
    </xf>
    <xf numFmtId="9" fontId="22" fillId="0" borderId="0" xfId="0" applyNumberFormat="1" applyFont="1" applyBorder="1"/>
    <xf numFmtId="2" fontId="22" fillId="0" borderId="0" xfId="0" applyNumberFormat="1" applyFont="1" applyBorder="1"/>
    <xf numFmtId="2" fontId="25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wrapText="1"/>
    </xf>
    <xf numFmtId="2" fontId="18" fillId="0" borderId="0" xfId="0" applyNumberFormat="1" applyFont="1" applyAlignment="1">
      <alignment vertical="center" wrapText="1"/>
    </xf>
    <xf numFmtId="2" fontId="18" fillId="0" borderId="0" xfId="0" applyNumberFormat="1" applyFont="1" applyBorder="1" applyAlignment="1"/>
    <xf numFmtId="164" fontId="27" fillId="0" borderId="0" xfId="2" applyNumberFormat="1" applyFont="1" applyAlignment="1">
      <alignment horizontal="center" vertical="center" wrapText="1"/>
    </xf>
    <xf numFmtId="40" fontId="18" fillId="0" borderId="0" xfId="2" applyNumberFormat="1" applyFont="1" applyFill="1" applyAlignment="1">
      <alignment horizontal="right" vertical="center" wrapText="1"/>
    </xf>
    <xf numFmtId="40" fontId="18" fillId="0" borderId="0" xfId="2" applyNumberFormat="1" applyFont="1" applyAlignment="1">
      <alignment horizontal="right" vertical="center" wrapText="1"/>
    </xf>
    <xf numFmtId="40" fontId="18" fillId="0" borderId="0" xfId="2" applyNumberFormat="1" applyFont="1" applyAlignment="1">
      <alignment horizontal="right"/>
    </xf>
    <xf numFmtId="40" fontId="18" fillId="0" borderId="0" xfId="2" applyNumberFormat="1" applyFont="1" applyAlignment="1">
      <alignment horizontal="right" wrapText="1"/>
    </xf>
    <xf numFmtId="2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0" fontId="18" fillId="0" borderId="0" xfId="0" applyFont="1"/>
    <xf numFmtId="0" fontId="18" fillId="0" borderId="0" xfId="0" applyFont="1" applyBorder="1" applyAlignment="1">
      <alignment vertical="center" wrapText="1"/>
    </xf>
    <xf numFmtId="0" fontId="26" fillId="0" borderId="0" xfId="0" applyFont="1"/>
    <xf numFmtId="2" fontId="18" fillId="0" borderId="0" xfId="0" applyNumberFormat="1" applyFont="1"/>
    <xf numFmtId="2" fontId="18" fillId="0" borderId="0" xfId="0" applyNumberFormat="1" applyFont="1" applyAlignment="1">
      <alignment horizontal="right"/>
    </xf>
    <xf numFmtId="0" fontId="38" fillId="0" borderId="0" xfId="0" applyFont="1" applyFill="1" applyAlignment="1">
      <alignment vertical="center" wrapText="1"/>
    </xf>
    <xf numFmtId="0" fontId="39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Alignment="1">
      <alignment wrapText="1"/>
    </xf>
    <xf numFmtId="40" fontId="7" fillId="0" borderId="0" xfId="0" applyNumberFormat="1" applyFont="1" applyAlignment="1">
      <alignment horizontal="right" wrapText="1"/>
    </xf>
    <xf numFmtId="1" fontId="7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Fill="1" applyAlignment="1">
      <alignment horizontal="center" wrapText="1"/>
    </xf>
    <xf numFmtId="0" fontId="8" fillId="0" borderId="0" xfId="0" applyFont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4" fontId="24" fillId="0" borderId="0" xfId="4" applyNumberFormat="1" applyFont="1" applyFill="1" applyBorder="1" applyAlignment="1">
      <alignment horizontal="center" vertical="center"/>
    </xf>
    <xf numFmtId="4" fontId="24" fillId="0" borderId="0" xfId="6" applyNumberFormat="1" applyFont="1" applyFill="1" applyBorder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9" fillId="0" borderId="0" xfId="0" applyFont="1"/>
    <xf numFmtId="0" fontId="16" fillId="2" borderId="0" xfId="0" applyFont="1" applyFill="1" applyBorder="1" applyAlignment="1">
      <alignment horizontal="center" wrapText="1"/>
    </xf>
    <xf numFmtId="0" fontId="0" fillId="2" borderId="0" xfId="0" applyFill="1"/>
    <xf numFmtId="0" fontId="7" fillId="2" borderId="0" xfId="0" applyFont="1" applyFill="1" applyAlignment="1">
      <alignment horizontal="right"/>
    </xf>
    <xf numFmtId="0" fontId="26" fillId="2" borderId="0" xfId="0" applyFont="1" applyFill="1"/>
    <xf numFmtId="4" fontId="9" fillId="2" borderId="0" xfId="0" applyNumberFormat="1" applyFont="1" applyFill="1" applyBorder="1" applyAlignment="1">
      <alignment wrapText="1"/>
    </xf>
    <xf numFmtId="0" fontId="0" fillId="2" borderId="0" xfId="0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right" vertical="center" wrapText="1"/>
    </xf>
    <xf numFmtId="2" fontId="18" fillId="2" borderId="0" xfId="0" applyNumberFormat="1" applyFont="1" applyFill="1" applyBorder="1" applyAlignment="1">
      <alignment wrapText="1"/>
    </xf>
    <xf numFmtId="4" fontId="9" fillId="2" borderId="0" xfId="0" applyNumberFormat="1" applyFont="1" applyFill="1" applyBorder="1" applyAlignment="1">
      <alignment horizontal="right" wrapText="1"/>
    </xf>
    <xf numFmtId="0" fontId="42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2" fontId="28" fillId="0" borderId="0" xfId="0" applyNumberFormat="1" applyFont="1" applyAlignment="1">
      <alignment horizontal="right"/>
    </xf>
    <xf numFmtId="4" fontId="9" fillId="0" borderId="0" xfId="0" applyNumberFormat="1" applyFont="1" applyAlignment="1"/>
    <xf numFmtId="4" fontId="9" fillId="0" borderId="0" xfId="0" applyNumberFormat="1" applyFont="1"/>
    <xf numFmtId="4" fontId="13" fillId="0" borderId="0" xfId="0" applyNumberFormat="1" applyFont="1"/>
    <xf numFmtId="4" fontId="30" fillId="0" borderId="0" xfId="0" applyNumberFormat="1" applyFont="1"/>
    <xf numFmtId="0" fontId="30" fillId="0" borderId="0" xfId="0" applyFont="1"/>
    <xf numFmtId="0" fontId="39" fillId="2" borderId="0" xfId="0" applyFont="1" applyFill="1" applyAlignment="1">
      <alignment horizontal="left" vertical="top"/>
    </xf>
    <xf numFmtId="0" fontId="8" fillId="2" borderId="0" xfId="0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4" fontId="7" fillId="2" borderId="0" xfId="0" applyNumberFormat="1" applyFont="1" applyFill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7" fillId="2" borderId="0" xfId="0" applyFont="1" applyFill="1" applyAlignment="1">
      <alignment wrapText="1"/>
    </xf>
    <xf numFmtId="2" fontId="7" fillId="2" borderId="0" xfId="0" applyNumberFormat="1" applyFont="1" applyFill="1" applyAlignment="1">
      <alignment horizontal="right" wrapText="1"/>
    </xf>
    <xf numFmtId="0" fontId="18" fillId="2" borderId="0" xfId="0" applyFont="1" applyFill="1" applyAlignment="1">
      <alignment wrapText="1"/>
    </xf>
    <xf numFmtId="4" fontId="9" fillId="2" borderId="0" xfId="0" applyNumberFormat="1" applyFont="1" applyFill="1" applyBorder="1" applyAlignment="1">
      <alignment vertical="center" wrapText="1"/>
    </xf>
    <xf numFmtId="2" fontId="7" fillId="2" borderId="0" xfId="0" applyNumberFormat="1" applyFont="1" applyFill="1" applyAlignment="1">
      <alignment wrapText="1"/>
    </xf>
    <xf numFmtId="0" fontId="16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2" fontId="7" fillId="2" borderId="0" xfId="0" applyNumberFormat="1" applyFont="1" applyFill="1" applyBorder="1" applyAlignment="1">
      <alignment horizontal="right" wrapText="1"/>
    </xf>
    <xf numFmtId="2" fontId="28" fillId="0" borderId="0" xfId="0" applyNumberFormat="1" applyFont="1" applyFill="1" applyAlignment="1">
      <alignment horizontal="right"/>
    </xf>
    <xf numFmtId="0" fontId="7" fillId="0" borderId="0" xfId="0" applyFont="1" applyFill="1"/>
    <xf numFmtId="2" fontId="18" fillId="0" borderId="0" xfId="0" applyNumberFormat="1" applyFont="1" applyFill="1" applyAlignment="1">
      <alignment wrapText="1"/>
    </xf>
    <xf numFmtId="4" fontId="7" fillId="0" borderId="0" xfId="0" applyNumberFormat="1" applyFont="1" applyFill="1" applyBorder="1" applyAlignment="1">
      <alignment horizontal="right" wrapText="1"/>
    </xf>
    <xf numFmtId="0" fontId="22" fillId="0" borderId="0" xfId="0" applyFont="1" applyAlignment="1">
      <alignment wrapText="1"/>
    </xf>
    <xf numFmtId="4" fontId="7" fillId="0" borderId="0" xfId="0" applyNumberFormat="1" applyFont="1" applyFill="1" applyAlignment="1"/>
    <xf numFmtId="0" fontId="8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2" fontId="7" fillId="0" borderId="0" xfId="0" applyNumberFormat="1" applyFont="1" applyFill="1" applyAlignment="1">
      <alignment vertical="center" wrapText="1"/>
    </xf>
    <xf numFmtId="4" fontId="7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top" wrapText="1"/>
    </xf>
    <xf numFmtId="49" fontId="10" fillId="0" borderId="0" xfId="0" applyNumberFormat="1" applyFont="1" applyFill="1" applyAlignment="1">
      <alignment vertical="top" wrapText="1"/>
    </xf>
    <xf numFmtId="0" fontId="10" fillId="0" borderId="0" xfId="2" applyFont="1" applyFill="1" applyAlignment="1">
      <alignment vertical="top" wrapText="1"/>
    </xf>
    <xf numFmtId="0" fontId="39" fillId="0" borderId="0" xfId="0" applyFont="1" applyFill="1" applyAlignment="1">
      <alignment horizontal="left" vertical="top" wrapText="1"/>
    </xf>
    <xf numFmtId="4" fontId="18" fillId="0" borderId="0" xfId="0" applyNumberFormat="1" applyFont="1" applyFill="1" applyAlignment="1">
      <alignment vertical="center" wrapText="1"/>
    </xf>
    <xf numFmtId="164" fontId="7" fillId="0" borderId="0" xfId="0" applyNumberFormat="1" applyFont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8" fillId="0" borderId="0" xfId="0" applyFont="1" applyFill="1" applyAlignment="1"/>
    <xf numFmtId="0" fontId="7" fillId="0" borderId="0" xfId="0" applyFont="1" applyFill="1" applyAlignment="1">
      <alignment horizontal="right"/>
    </xf>
    <xf numFmtId="0" fontId="18" fillId="0" borderId="0" xfId="0" applyFont="1" applyFill="1"/>
    <xf numFmtId="0" fontId="39" fillId="0" borderId="0" xfId="0" applyFont="1" applyFill="1" applyAlignment="1">
      <alignment horizontal="left" vertical="top"/>
    </xf>
    <xf numFmtId="0" fontId="0" fillId="0" borderId="0" xfId="0" applyFill="1"/>
    <xf numFmtId="0" fontId="38" fillId="0" borderId="0" xfId="0" applyFont="1" applyAlignment="1">
      <alignment wrapText="1"/>
    </xf>
    <xf numFmtId="0" fontId="10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38" fillId="0" borderId="0" xfId="0" applyFont="1" applyFill="1" applyAlignment="1">
      <alignment horizontal="left" vertical="top" wrapText="1"/>
    </xf>
    <xf numFmtId="0" fontId="15" fillId="2" borderId="0" xfId="0" applyFont="1" applyFill="1" applyAlignment="1">
      <alignment wrapText="1"/>
    </xf>
    <xf numFmtId="4" fontId="24" fillId="0" borderId="0" xfId="4" applyNumberFormat="1" applyFont="1" applyBorder="1" applyAlignment="1">
      <alignment vertical="center" wrapText="1"/>
    </xf>
    <xf numFmtId="0" fontId="15" fillId="0" borderId="0" xfId="0" applyFont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2" fillId="0" borderId="0" xfId="0" applyFont="1" applyFill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34" fillId="0" borderId="0" xfId="0" applyNumberFormat="1" applyFont="1" applyBorder="1" applyAlignment="1">
      <alignment horizontal="center" vertical="center" wrapText="1"/>
    </xf>
    <xf numFmtId="2" fontId="35" fillId="0" borderId="0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7">
    <cellStyle name="Moeda 2" xfId="1"/>
    <cellStyle name="Normal" xfId="0" builtinId="0"/>
    <cellStyle name="Normal 2" xfId="2"/>
    <cellStyle name="Normal 3" xfId="3"/>
    <cellStyle name="Normal 4" xfId="4"/>
    <cellStyle name="Normal 5" xfId="5"/>
    <cellStyle name="Vírgula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O170"/>
  <sheetViews>
    <sheetView topLeftCell="D100" zoomScale="84" zoomScaleNormal="84" workbookViewId="0">
      <selection activeCell="E101" sqref="E101"/>
    </sheetView>
  </sheetViews>
  <sheetFormatPr defaultColWidth="11.42578125" defaultRowHeight="12.75" x14ac:dyDescent="0.2"/>
  <cols>
    <col min="1" max="1" width="9.42578125" style="7" customWidth="1"/>
    <col min="2" max="2" width="4.7109375" style="4" customWidth="1"/>
    <col min="3" max="3" width="70.7109375" style="6" customWidth="1"/>
    <col min="4" max="4" width="4.7109375" style="2" customWidth="1"/>
    <col min="5" max="5" width="7.7109375" style="1" customWidth="1"/>
    <col min="6" max="6" width="8.7109375" style="8" customWidth="1"/>
    <col min="7" max="7" width="12.7109375" style="10" customWidth="1"/>
    <col min="8" max="8" width="6.7109375" style="13" customWidth="1"/>
    <col min="9" max="9" width="8.7109375" style="11" customWidth="1"/>
    <col min="10" max="10" width="8.7109375" style="8" hidden="1" customWidth="1"/>
    <col min="11" max="11" width="11.42578125" style="8" hidden="1" customWidth="1"/>
    <col min="12" max="13" width="10.7109375" style="15" customWidth="1"/>
    <col min="14" max="14" width="11.5703125" style="1" bestFit="1" customWidth="1"/>
    <col min="15" max="16384" width="11.42578125" style="1"/>
  </cols>
  <sheetData>
    <row r="1" spans="1:13" x14ac:dyDescent="0.2">
      <c r="A1" s="17"/>
      <c r="B1" s="18"/>
      <c r="C1" s="19" t="s">
        <v>133</v>
      </c>
      <c r="D1" s="20"/>
      <c r="E1" s="18"/>
      <c r="F1" s="21"/>
      <c r="G1" s="22"/>
      <c r="H1" s="23"/>
      <c r="I1" s="24"/>
      <c r="J1" s="25"/>
      <c r="K1" s="25"/>
      <c r="L1" s="22"/>
      <c r="M1" s="22"/>
    </row>
    <row r="2" spans="1:13" x14ac:dyDescent="0.2">
      <c r="A2" s="17"/>
      <c r="B2" s="18"/>
      <c r="C2" s="19"/>
      <c r="D2" s="20"/>
      <c r="E2" s="18"/>
      <c r="F2" s="21"/>
      <c r="G2" s="22"/>
      <c r="H2" s="23"/>
      <c r="I2" s="24"/>
      <c r="J2" s="25"/>
      <c r="K2" s="25"/>
      <c r="L2" s="22"/>
      <c r="M2" s="22"/>
    </row>
    <row r="3" spans="1:13" ht="12.75" customHeight="1" x14ac:dyDescent="0.2">
      <c r="A3" s="17"/>
      <c r="B3" s="18"/>
      <c r="C3" s="19" t="s">
        <v>137</v>
      </c>
      <c r="D3" s="20"/>
      <c r="E3" s="18"/>
      <c r="F3" s="21"/>
      <c r="G3" s="22"/>
      <c r="H3" s="23"/>
      <c r="I3" s="24"/>
      <c r="J3" s="25"/>
      <c r="K3" s="25"/>
      <c r="L3" s="22"/>
      <c r="M3" s="22"/>
    </row>
    <row r="4" spans="1:13" x14ac:dyDescent="0.2">
      <c r="A4" s="17"/>
      <c r="B4" s="26"/>
      <c r="C4" s="27" t="s">
        <v>138</v>
      </c>
      <c r="D4" s="28"/>
      <c r="E4" s="29"/>
      <c r="F4" s="25"/>
      <c r="G4" s="22"/>
      <c r="H4" s="23"/>
      <c r="I4" s="24"/>
      <c r="J4" s="25"/>
      <c r="K4" s="25"/>
      <c r="L4" s="22"/>
      <c r="M4" s="22"/>
    </row>
    <row r="5" spans="1:13" x14ac:dyDescent="0.2">
      <c r="A5" s="17"/>
      <c r="B5" s="18"/>
      <c r="C5" s="19" t="s">
        <v>135</v>
      </c>
      <c r="D5" s="20"/>
      <c r="E5" s="18"/>
      <c r="F5" s="25"/>
      <c r="G5" s="22"/>
      <c r="H5" s="23"/>
      <c r="I5" s="24"/>
      <c r="J5" s="25" t="s">
        <v>132</v>
      </c>
      <c r="K5" s="25"/>
      <c r="L5" s="22"/>
      <c r="M5" s="22"/>
    </row>
    <row r="6" spans="1:13" x14ac:dyDescent="0.2">
      <c r="A6" s="17"/>
      <c r="B6" s="18"/>
      <c r="C6" s="30" t="s">
        <v>131</v>
      </c>
      <c r="D6" s="20"/>
      <c r="E6" s="18"/>
      <c r="F6" s="25"/>
      <c r="G6" s="22"/>
      <c r="H6" s="23"/>
      <c r="I6" s="24"/>
      <c r="J6" s="21">
        <v>0.23</v>
      </c>
      <c r="K6" s="25"/>
      <c r="L6" s="22"/>
      <c r="M6" s="22"/>
    </row>
    <row r="7" spans="1:13" x14ac:dyDescent="0.2">
      <c r="A7" s="17"/>
      <c r="B7" s="18"/>
      <c r="C7" s="30"/>
      <c r="D7" s="20"/>
      <c r="E7" s="18"/>
      <c r="F7" s="25"/>
      <c r="G7" s="22"/>
      <c r="H7" s="23"/>
      <c r="I7" s="24"/>
      <c r="J7" s="25"/>
      <c r="K7" s="25"/>
      <c r="L7" s="22"/>
      <c r="M7" s="22"/>
    </row>
    <row r="8" spans="1:13" x14ac:dyDescent="0.2">
      <c r="A8" s="31" t="s">
        <v>20</v>
      </c>
      <c r="B8" s="32" t="s">
        <v>136</v>
      </c>
      <c r="C8" s="33" t="s">
        <v>134</v>
      </c>
      <c r="D8" s="34" t="s">
        <v>0</v>
      </c>
      <c r="E8" s="35" t="s">
        <v>25</v>
      </c>
      <c r="F8" s="36" t="s">
        <v>23</v>
      </c>
      <c r="G8" s="37" t="s">
        <v>24</v>
      </c>
      <c r="H8" s="91" t="s">
        <v>142</v>
      </c>
      <c r="I8" s="91" t="s">
        <v>143</v>
      </c>
      <c r="J8" s="36" t="s">
        <v>23</v>
      </c>
      <c r="K8" s="92"/>
      <c r="L8" s="60" t="s">
        <v>145</v>
      </c>
      <c r="M8" s="60" t="s">
        <v>146</v>
      </c>
    </row>
    <row r="9" spans="1:13" x14ac:dyDescent="0.2">
      <c r="A9" s="31"/>
      <c r="B9" s="32"/>
      <c r="C9" s="33"/>
      <c r="D9" s="34"/>
      <c r="E9" s="35"/>
      <c r="F9" s="36"/>
      <c r="G9" s="37"/>
      <c r="H9" s="93"/>
      <c r="I9" s="91" t="s">
        <v>144</v>
      </c>
      <c r="J9" s="36"/>
      <c r="K9" s="92"/>
      <c r="L9" s="60" t="s">
        <v>139</v>
      </c>
      <c r="M9" s="60" t="s">
        <v>139</v>
      </c>
    </row>
    <row r="10" spans="1:13" x14ac:dyDescent="0.2">
      <c r="A10" s="17"/>
      <c r="B10" s="34">
        <v>1</v>
      </c>
      <c r="C10" s="33" t="s">
        <v>9</v>
      </c>
      <c r="D10" s="20"/>
      <c r="E10" s="39"/>
      <c r="F10" s="39"/>
      <c r="G10" s="63">
        <f>SUM(G11:G15)</f>
        <v>1969.395606504065</v>
      </c>
      <c r="H10" s="18"/>
      <c r="I10" s="20"/>
      <c r="J10" s="39"/>
      <c r="K10" s="39"/>
      <c r="L10" s="16"/>
      <c r="M10" s="16"/>
    </row>
    <row r="11" spans="1:13" x14ac:dyDescent="0.2">
      <c r="A11" s="17" t="s">
        <v>26</v>
      </c>
      <c r="B11" s="20"/>
      <c r="C11" s="40" t="s">
        <v>27</v>
      </c>
      <c r="D11" s="20" t="s">
        <v>2</v>
      </c>
      <c r="E11" s="64">
        <v>0.67200000000000004</v>
      </c>
      <c r="F11" s="39">
        <f>K11</f>
        <v>138.06544715447151</v>
      </c>
      <c r="G11" s="16">
        <f>F11*E11</f>
        <v>92.779980487804863</v>
      </c>
      <c r="H11" s="20">
        <v>100</v>
      </c>
      <c r="I11" s="20">
        <v>100</v>
      </c>
      <c r="J11" s="39">
        <v>147.66999999999999</v>
      </c>
      <c r="K11" s="39">
        <f>J11/1.23*1.15</f>
        <v>138.06544715447151</v>
      </c>
      <c r="L11" s="65">
        <f>G11</f>
        <v>92.779980487804863</v>
      </c>
      <c r="M11" s="16">
        <f>G11-L11</f>
        <v>0</v>
      </c>
    </row>
    <row r="12" spans="1:13" ht="13.5" customHeight="1" x14ac:dyDescent="0.2">
      <c r="A12" s="17" t="s">
        <v>73</v>
      </c>
      <c r="B12" s="20"/>
      <c r="C12" s="40" t="s">
        <v>74</v>
      </c>
      <c r="D12" s="20" t="s">
        <v>2</v>
      </c>
      <c r="E12" s="64">
        <v>5</v>
      </c>
      <c r="F12" s="39">
        <f t="shared" ref="F12:F72" si="0">K12</f>
        <v>32.396341463414629</v>
      </c>
      <c r="G12" s="16">
        <f>F12*E12</f>
        <v>161.98170731707313</v>
      </c>
      <c r="H12" s="20">
        <v>100</v>
      </c>
      <c r="I12" s="20">
        <v>100</v>
      </c>
      <c r="J12" s="39">
        <v>34.65</v>
      </c>
      <c r="K12" s="39">
        <f t="shared" ref="K12:K72" si="1">J12/1.23*1.15</f>
        <v>32.396341463414629</v>
      </c>
      <c r="L12" s="65">
        <f>G12</f>
        <v>161.98170731707313</v>
      </c>
      <c r="M12" s="16">
        <f t="shared" ref="M12:M69" si="2">G12-L12</f>
        <v>0</v>
      </c>
    </row>
    <row r="13" spans="1:13" ht="13.5" customHeight="1" x14ac:dyDescent="0.2">
      <c r="A13" s="17" t="s">
        <v>72</v>
      </c>
      <c r="B13" s="42"/>
      <c r="C13" s="43" t="s">
        <v>4</v>
      </c>
      <c r="D13" s="20" t="s">
        <v>1</v>
      </c>
      <c r="E13" s="66">
        <v>6</v>
      </c>
      <c r="F13" s="39">
        <f t="shared" si="0"/>
        <v>214.2459349593496</v>
      </c>
      <c r="G13" s="16">
        <f>F13*E13</f>
        <v>1285.4756097560976</v>
      </c>
      <c r="H13" s="20">
        <v>100</v>
      </c>
      <c r="I13" s="20">
        <v>100</v>
      </c>
      <c r="J13" s="66">
        <v>229.15</v>
      </c>
      <c r="K13" s="39">
        <f t="shared" si="1"/>
        <v>214.2459349593496</v>
      </c>
      <c r="L13" s="65">
        <f>G13</f>
        <v>1285.4756097560976</v>
      </c>
      <c r="M13" s="16">
        <f t="shared" si="2"/>
        <v>0</v>
      </c>
    </row>
    <row r="14" spans="1:13" x14ac:dyDescent="0.2">
      <c r="A14" s="44">
        <v>21002</v>
      </c>
      <c r="B14" s="20"/>
      <c r="C14" s="40" t="s">
        <v>5</v>
      </c>
      <c r="D14" s="20" t="s">
        <v>1</v>
      </c>
      <c r="E14" s="64">
        <v>47.03</v>
      </c>
      <c r="F14" s="39">
        <f t="shared" si="0"/>
        <v>2.5524390243902437</v>
      </c>
      <c r="G14" s="16">
        <f>F14*E14</f>
        <v>120.04120731707316</v>
      </c>
      <c r="H14" s="20">
        <v>100</v>
      </c>
      <c r="I14" s="20">
        <v>100</v>
      </c>
      <c r="J14" s="39">
        <v>2.73</v>
      </c>
      <c r="K14" s="39">
        <f t="shared" si="1"/>
        <v>2.5524390243902437</v>
      </c>
      <c r="L14" s="65">
        <f>G14</f>
        <v>120.04120731707316</v>
      </c>
      <c r="M14" s="16">
        <f t="shared" si="2"/>
        <v>0</v>
      </c>
    </row>
    <row r="15" spans="1:13" x14ac:dyDescent="0.2">
      <c r="A15" s="17" t="s">
        <v>75</v>
      </c>
      <c r="B15" s="20"/>
      <c r="C15" s="40" t="s">
        <v>76</v>
      </c>
      <c r="D15" s="20" t="s">
        <v>1</v>
      </c>
      <c r="E15" s="64">
        <v>47.03</v>
      </c>
      <c r="F15" s="39">
        <f>K15</f>
        <v>6.572764227642276</v>
      </c>
      <c r="G15" s="16">
        <f>F15*E15</f>
        <v>309.11710162601622</v>
      </c>
      <c r="H15" s="20">
        <v>100</v>
      </c>
      <c r="I15" s="20">
        <v>100</v>
      </c>
      <c r="J15" s="39">
        <v>7.03</v>
      </c>
      <c r="K15" s="39">
        <f>J15/1.23*1.15</f>
        <v>6.572764227642276</v>
      </c>
      <c r="L15" s="65">
        <f>G15</f>
        <v>309.11710162601622</v>
      </c>
      <c r="M15" s="16">
        <f t="shared" si="2"/>
        <v>0</v>
      </c>
    </row>
    <row r="16" spans="1:13" x14ac:dyDescent="0.2">
      <c r="A16" s="17"/>
      <c r="B16" s="20"/>
      <c r="C16" s="45"/>
      <c r="D16" s="20"/>
      <c r="E16" s="20"/>
      <c r="F16" s="39"/>
      <c r="G16" s="16"/>
      <c r="H16" s="20"/>
      <c r="I16" s="20"/>
      <c r="J16" s="39"/>
      <c r="K16" s="39"/>
      <c r="L16" s="65"/>
      <c r="M16" s="16"/>
    </row>
    <row r="17" spans="1:15" x14ac:dyDescent="0.2">
      <c r="A17" s="17"/>
      <c r="B17" s="46">
        <v>2</v>
      </c>
      <c r="C17" s="47" t="s">
        <v>10</v>
      </c>
      <c r="D17" s="46"/>
      <c r="E17" s="67"/>
      <c r="F17" s="39"/>
      <c r="G17" s="68">
        <f>SUM(G18:G20)</f>
        <v>238.76356097560972</v>
      </c>
      <c r="H17" s="20"/>
      <c r="I17" s="20"/>
      <c r="J17" s="69"/>
      <c r="K17" s="70"/>
      <c r="L17" s="65"/>
      <c r="M17" s="16"/>
    </row>
    <row r="18" spans="1:15" x14ac:dyDescent="0.2">
      <c r="A18" s="17" t="s">
        <v>28</v>
      </c>
      <c r="B18" s="20"/>
      <c r="C18" s="40" t="s">
        <v>33</v>
      </c>
      <c r="D18" s="20" t="s">
        <v>21</v>
      </c>
      <c r="E18" s="64">
        <v>3.36</v>
      </c>
      <c r="F18" s="39">
        <f t="shared" si="0"/>
        <v>24.421138211382114</v>
      </c>
      <c r="G18" s="16">
        <f>F18*E18</f>
        <v>82.055024390243901</v>
      </c>
      <c r="H18" s="20">
        <v>100</v>
      </c>
      <c r="I18" s="20">
        <v>100</v>
      </c>
      <c r="J18" s="39">
        <v>26.12</v>
      </c>
      <c r="K18" s="39">
        <f t="shared" si="1"/>
        <v>24.421138211382114</v>
      </c>
      <c r="L18" s="65">
        <f>G18</f>
        <v>82.055024390243901</v>
      </c>
      <c r="M18" s="16">
        <f t="shared" si="2"/>
        <v>0</v>
      </c>
    </row>
    <row r="19" spans="1:15" x14ac:dyDescent="0.2">
      <c r="A19" s="17" t="s">
        <v>29</v>
      </c>
      <c r="B19" s="20"/>
      <c r="C19" s="40" t="s">
        <v>30</v>
      </c>
      <c r="D19" s="20" t="s">
        <v>1</v>
      </c>
      <c r="E19" s="64">
        <v>7.5</v>
      </c>
      <c r="F19" s="39">
        <f t="shared" si="0"/>
        <v>4.244715447154471</v>
      </c>
      <c r="G19" s="16">
        <f>F19*E19</f>
        <v>31.835365853658534</v>
      </c>
      <c r="H19" s="20">
        <v>100</v>
      </c>
      <c r="I19" s="20">
        <v>100</v>
      </c>
      <c r="J19" s="39">
        <v>4.54</v>
      </c>
      <c r="K19" s="39">
        <f t="shared" si="1"/>
        <v>4.244715447154471</v>
      </c>
      <c r="L19" s="65">
        <f>G19</f>
        <v>31.835365853658534</v>
      </c>
      <c r="M19" s="16">
        <f t="shared" si="2"/>
        <v>0</v>
      </c>
    </row>
    <row r="20" spans="1:15" x14ac:dyDescent="0.2">
      <c r="A20" s="17" t="s">
        <v>32</v>
      </c>
      <c r="B20" s="20"/>
      <c r="C20" s="40" t="s">
        <v>31</v>
      </c>
      <c r="D20" s="20" t="s">
        <v>2</v>
      </c>
      <c r="E20" s="64">
        <v>3.36</v>
      </c>
      <c r="F20" s="39">
        <f t="shared" si="0"/>
        <v>37.164634146341463</v>
      </c>
      <c r="G20" s="16">
        <f>F20*E20</f>
        <v>124.8731707317073</v>
      </c>
      <c r="H20" s="20">
        <v>100</v>
      </c>
      <c r="I20" s="20">
        <v>100</v>
      </c>
      <c r="J20" s="39">
        <v>39.75</v>
      </c>
      <c r="K20" s="39">
        <f t="shared" si="1"/>
        <v>37.164634146341463</v>
      </c>
      <c r="L20" s="65">
        <f>G20</f>
        <v>124.8731707317073</v>
      </c>
      <c r="M20" s="16">
        <f t="shared" si="2"/>
        <v>0</v>
      </c>
    </row>
    <row r="21" spans="1:15" x14ac:dyDescent="0.2">
      <c r="A21" s="17"/>
      <c r="B21" s="20"/>
      <c r="C21" s="45"/>
      <c r="D21" s="20"/>
      <c r="E21" s="71"/>
      <c r="F21" s="39"/>
      <c r="G21" s="16"/>
      <c r="H21" s="20"/>
      <c r="I21" s="20"/>
      <c r="J21" s="39"/>
      <c r="K21" s="39"/>
      <c r="L21" s="65"/>
      <c r="M21" s="16"/>
    </row>
    <row r="22" spans="1:15" x14ac:dyDescent="0.2">
      <c r="A22" s="17"/>
      <c r="B22" s="46">
        <v>3</v>
      </c>
      <c r="C22" s="47" t="s">
        <v>11</v>
      </c>
      <c r="D22" s="46"/>
      <c r="E22" s="67"/>
      <c r="F22" s="39"/>
      <c r="G22" s="68">
        <f>SUM(G23:G31)</f>
        <v>9216.7198780487815</v>
      </c>
      <c r="H22" s="20"/>
      <c r="I22" s="20"/>
      <c r="J22" s="69"/>
      <c r="K22" s="70"/>
      <c r="L22" s="65"/>
      <c r="M22" s="16"/>
    </row>
    <row r="23" spans="1:15" x14ac:dyDescent="0.2">
      <c r="A23" s="17" t="s">
        <v>39</v>
      </c>
      <c r="B23" s="46"/>
      <c r="C23" s="40" t="s">
        <v>38</v>
      </c>
      <c r="D23" s="49" t="s">
        <v>0</v>
      </c>
      <c r="E23" s="72">
        <v>1</v>
      </c>
      <c r="F23" s="39">
        <f t="shared" si="0"/>
        <v>1424.85</v>
      </c>
      <c r="G23" s="73">
        <f>SUM(F23*E23)</f>
        <v>1424.85</v>
      </c>
      <c r="H23" s="20">
        <v>100</v>
      </c>
      <c r="I23" s="20">
        <v>100</v>
      </c>
      <c r="J23" s="42">
        <v>1523.97</v>
      </c>
      <c r="K23" s="39">
        <f t="shared" si="1"/>
        <v>1424.85</v>
      </c>
      <c r="L23" s="65">
        <f t="shared" ref="L23:L31" si="3">G23</f>
        <v>1424.85</v>
      </c>
      <c r="M23" s="16">
        <f t="shared" si="2"/>
        <v>0</v>
      </c>
      <c r="O23" s="16"/>
    </row>
    <row r="24" spans="1:15" x14ac:dyDescent="0.2">
      <c r="A24" s="17" t="s">
        <v>37</v>
      </c>
      <c r="B24" s="20"/>
      <c r="C24" s="40" t="s">
        <v>36</v>
      </c>
      <c r="D24" s="20" t="s">
        <v>21</v>
      </c>
      <c r="E24" s="64">
        <v>36</v>
      </c>
      <c r="F24" s="39">
        <f t="shared" si="0"/>
        <v>49.113414634146345</v>
      </c>
      <c r="G24" s="73">
        <f t="shared" ref="G24:G31" si="4">F24*E24</f>
        <v>1768.0829268292684</v>
      </c>
      <c r="H24" s="20">
        <v>100</v>
      </c>
      <c r="I24" s="20">
        <v>100</v>
      </c>
      <c r="J24" s="39">
        <v>52.53</v>
      </c>
      <c r="K24" s="39">
        <f t="shared" si="1"/>
        <v>49.113414634146345</v>
      </c>
      <c r="L24" s="65">
        <f t="shared" si="3"/>
        <v>1768.0829268292684</v>
      </c>
      <c r="M24" s="16">
        <f t="shared" si="2"/>
        <v>0</v>
      </c>
    </row>
    <row r="25" spans="1:15" x14ac:dyDescent="0.2">
      <c r="A25" s="17" t="s">
        <v>35</v>
      </c>
      <c r="B25" s="20"/>
      <c r="C25" s="40" t="s">
        <v>34</v>
      </c>
      <c r="D25" s="20" t="s">
        <v>1</v>
      </c>
      <c r="E25" s="64">
        <v>7.5</v>
      </c>
      <c r="F25" s="39">
        <f t="shared" si="0"/>
        <v>5.5910569105691055</v>
      </c>
      <c r="G25" s="73">
        <f t="shared" si="4"/>
        <v>41.93292682926829</v>
      </c>
      <c r="H25" s="20">
        <v>100</v>
      </c>
      <c r="I25" s="20">
        <v>100</v>
      </c>
      <c r="J25" s="39">
        <v>5.98</v>
      </c>
      <c r="K25" s="39">
        <f t="shared" si="1"/>
        <v>5.5910569105691055</v>
      </c>
      <c r="L25" s="65">
        <f t="shared" si="3"/>
        <v>41.93292682926829</v>
      </c>
      <c r="M25" s="16">
        <f t="shared" si="2"/>
        <v>0</v>
      </c>
    </row>
    <row r="26" spans="1:15" ht="24" x14ac:dyDescent="0.2">
      <c r="A26" s="17" t="s">
        <v>42</v>
      </c>
      <c r="B26" s="20"/>
      <c r="C26" s="40" t="s">
        <v>43</v>
      </c>
      <c r="D26" s="20" t="s">
        <v>1</v>
      </c>
      <c r="E26" s="64">
        <v>13.04</v>
      </c>
      <c r="F26" s="39">
        <f t="shared" si="0"/>
        <v>40.296747967479668</v>
      </c>
      <c r="G26" s="73">
        <f t="shared" si="4"/>
        <v>525.46959349593487</v>
      </c>
      <c r="H26" s="20">
        <v>100</v>
      </c>
      <c r="I26" s="20">
        <v>100</v>
      </c>
      <c r="J26" s="39">
        <v>43.1</v>
      </c>
      <c r="K26" s="39">
        <f t="shared" si="1"/>
        <v>40.296747967479668</v>
      </c>
      <c r="L26" s="65">
        <f t="shared" si="3"/>
        <v>525.46959349593487</v>
      </c>
      <c r="M26" s="16">
        <f t="shared" si="2"/>
        <v>0</v>
      </c>
    </row>
    <row r="27" spans="1:15" ht="24" x14ac:dyDescent="0.2">
      <c r="A27" s="17" t="s">
        <v>40</v>
      </c>
      <c r="B27" s="20"/>
      <c r="C27" s="40" t="s">
        <v>41</v>
      </c>
      <c r="D27" s="20" t="s">
        <v>2</v>
      </c>
      <c r="E27" s="64">
        <v>0.79</v>
      </c>
      <c r="F27" s="39">
        <f t="shared" si="0"/>
        <v>467.08699186991862</v>
      </c>
      <c r="G27" s="73">
        <f t="shared" si="4"/>
        <v>368.99872357723575</v>
      </c>
      <c r="H27" s="20">
        <v>100</v>
      </c>
      <c r="I27" s="20">
        <v>100</v>
      </c>
      <c r="J27" s="39">
        <v>499.58</v>
      </c>
      <c r="K27" s="39">
        <f t="shared" si="1"/>
        <v>467.08699186991862</v>
      </c>
      <c r="L27" s="65">
        <f t="shared" si="3"/>
        <v>368.99872357723575</v>
      </c>
      <c r="M27" s="16">
        <f t="shared" si="2"/>
        <v>0</v>
      </c>
    </row>
    <row r="28" spans="1:15" s="5" customFormat="1" ht="12.75" customHeight="1" x14ac:dyDescent="0.2">
      <c r="A28" s="50" t="s">
        <v>44</v>
      </c>
      <c r="B28" s="51"/>
      <c r="C28" s="52" t="s">
        <v>45</v>
      </c>
      <c r="D28" s="53" t="s">
        <v>1</v>
      </c>
      <c r="E28" s="74">
        <v>38.299999999999997</v>
      </c>
      <c r="F28" s="39">
        <f t="shared" si="0"/>
        <v>44.691056910569102</v>
      </c>
      <c r="G28" s="73">
        <f t="shared" si="4"/>
        <v>1711.6674796747966</v>
      </c>
      <c r="H28" s="20">
        <v>100</v>
      </c>
      <c r="I28" s="20">
        <v>100</v>
      </c>
      <c r="J28" s="75">
        <v>47.8</v>
      </c>
      <c r="K28" s="39">
        <f t="shared" si="1"/>
        <v>44.691056910569102</v>
      </c>
      <c r="L28" s="65">
        <f t="shared" si="3"/>
        <v>1711.6674796747966</v>
      </c>
      <c r="M28" s="16">
        <f t="shared" si="2"/>
        <v>0</v>
      </c>
    </row>
    <row r="29" spans="1:15" x14ac:dyDescent="0.2">
      <c r="A29" s="17" t="s">
        <v>46</v>
      </c>
      <c r="B29" s="20"/>
      <c r="C29" s="40" t="s">
        <v>47</v>
      </c>
      <c r="D29" s="20" t="s">
        <v>22</v>
      </c>
      <c r="E29" s="76">
        <v>336.7</v>
      </c>
      <c r="F29" s="39">
        <f t="shared" si="0"/>
        <v>6.1146341463414631</v>
      </c>
      <c r="G29" s="73">
        <f t="shared" si="4"/>
        <v>2058.7973170731707</v>
      </c>
      <c r="H29" s="20">
        <v>100</v>
      </c>
      <c r="I29" s="20">
        <v>100</v>
      </c>
      <c r="J29" s="39">
        <v>6.54</v>
      </c>
      <c r="K29" s="39">
        <f t="shared" si="1"/>
        <v>6.1146341463414631</v>
      </c>
      <c r="L29" s="65">
        <f t="shared" si="3"/>
        <v>2058.7973170731707</v>
      </c>
      <c r="M29" s="16">
        <f t="shared" si="2"/>
        <v>0</v>
      </c>
    </row>
    <row r="30" spans="1:15" x14ac:dyDescent="0.2">
      <c r="A30" s="17" t="s">
        <v>50</v>
      </c>
      <c r="B30" s="20"/>
      <c r="C30" s="40" t="s">
        <v>51</v>
      </c>
      <c r="D30" s="20" t="s">
        <v>22</v>
      </c>
      <c r="E30" s="76">
        <v>38.700000000000003</v>
      </c>
      <c r="F30" s="39">
        <f t="shared" si="0"/>
        <v>5.8902439024390238</v>
      </c>
      <c r="G30" s="73">
        <f t="shared" si="4"/>
        <v>227.95243902439023</v>
      </c>
      <c r="H30" s="20">
        <v>100</v>
      </c>
      <c r="I30" s="20">
        <v>100</v>
      </c>
      <c r="J30" s="39">
        <v>6.3</v>
      </c>
      <c r="K30" s="39">
        <f t="shared" si="1"/>
        <v>5.8902439024390238</v>
      </c>
      <c r="L30" s="65">
        <f t="shared" si="3"/>
        <v>227.95243902439023</v>
      </c>
      <c r="M30" s="16">
        <f t="shared" si="2"/>
        <v>0</v>
      </c>
    </row>
    <row r="31" spans="1:15" ht="12.75" customHeight="1" x14ac:dyDescent="0.2">
      <c r="A31" s="17" t="s">
        <v>48</v>
      </c>
      <c r="B31" s="20"/>
      <c r="C31" s="40" t="s">
        <v>49</v>
      </c>
      <c r="D31" s="20" t="s">
        <v>2</v>
      </c>
      <c r="E31" s="76">
        <v>3.31</v>
      </c>
      <c r="F31" s="39">
        <f t="shared" si="0"/>
        <v>328.9934959349593</v>
      </c>
      <c r="G31" s="73">
        <f t="shared" si="4"/>
        <v>1088.9684715447154</v>
      </c>
      <c r="H31" s="20">
        <v>100</v>
      </c>
      <c r="I31" s="20">
        <v>100</v>
      </c>
      <c r="J31" s="39">
        <v>351.88</v>
      </c>
      <c r="K31" s="39">
        <f t="shared" si="1"/>
        <v>328.9934959349593</v>
      </c>
      <c r="L31" s="65">
        <f t="shared" si="3"/>
        <v>1088.9684715447154</v>
      </c>
      <c r="M31" s="16">
        <f t="shared" si="2"/>
        <v>0</v>
      </c>
    </row>
    <row r="32" spans="1:15" x14ac:dyDescent="0.2">
      <c r="A32" s="17"/>
      <c r="B32" s="20"/>
      <c r="C32" s="45"/>
      <c r="D32" s="20"/>
      <c r="E32" s="71"/>
      <c r="F32" s="39"/>
      <c r="G32" s="16"/>
      <c r="H32" s="20"/>
      <c r="I32" s="20"/>
      <c r="J32" s="39"/>
      <c r="K32" s="39"/>
      <c r="L32" s="65"/>
      <c r="M32" s="16"/>
    </row>
    <row r="33" spans="1:13" x14ac:dyDescent="0.2">
      <c r="A33" s="17"/>
      <c r="B33" s="46">
        <v>4</v>
      </c>
      <c r="C33" s="47" t="s">
        <v>12</v>
      </c>
      <c r="D33" s="46"/>
      <c r="E33" s="67"/>
      <c r="F33" s="39"/>
      <c r="G33" s="68">
        <f>SUM(G34:G38)</f>
        <v>8430.0259146341468</v>
      </c>
      <c r="H33" s="20"/>
      <c r="I33" s="20"/>
      <c r="J33" s="69"/>
      <c r="K33" s="70"/>
      <c r="L33" s="65"/>
      <c r="M33" s="16"/>
    </row>
    <row r="34" spans="1:13" x14ac:dyDescent="0.2">
      <c r="A34" s="17" t="s">
        <v>52</v>
      </c>
      <c r="B34" s="49"/>
      <c r="C34" s="40" t="s">
        <v>53</v>
      </c>
      <c r="D34" s="20" t="s">
        <v>1</v>
      </c>
      <c r="E34" s="77">
        <v>26.16</v>
      </c>
      <c r="F34" s="39">
        <f t="shared" si="0"/>
        <v>66.849593495934954</v>
      </c>
      <c r="G34" s="73">
        <f>F34*E34</f>
        <v>1748.7853658536585</v>
      </c>
      <c r="H34" s="20">
        <v>100</v>
      </c>
      <c r="I34" s="20">
        <v>100</v>
      </c>
      <c r="J34" s="66">
        <v>71.5</v>
      </c>
      <c r="K34" s="39">
        <f t="shared" si="1"/>
        <v>66.849593495934954</v>
      </c>
      <c r="L34" s="65">
        <f>G34</f>
        <v>1748.7853658536585</v>
      </c>
      <c r="M34" s="16">
        <f t="shared" si="2"/>
        <v>0</v>
      </c>
    </row>
    <row r="35" spans="1:13" x14ac:dyDescent="0.2">
      <c r="A35" s="17" t="s">
        <v>54</v>
      </c>
      <c r="B35" s="20"/>
      <c r="C35" s="40" t="s">
        <v>47</v>
      </c>
      <c r="D35" s="20" t="s">
        <v>22</v>
      </c>
      <c r="E35" s="78">
        <v>310</v>
      </c>
      <c r="F35" s="39">
        <f t="shared" si="0"/>
        <v>6.1146341463414631</v>
      </c>
      <c r="G35" s="73">
        <f>F35*E35</f>
        <v>1895.5365853658536</v>
      </c>
      <c r="H35" s="20">
        <v>100</v>
      </c>
      <c r="I35" s="20">
        <v>100</v>
      </c>
      <c r="J35" s="39">
        <v>6.54</v>
      </c>
      <c r="K35" s="39">
        <f t="shared" si="1"/>
        <v>6.1146341463414631</v>
      </c>
      <c r="L35" s="65">
        <f>G35</f>
        <v>1895.5365853658536</v>
      </c>
      <c r="M35" s="16">
        <f t="shared" si="2"/>
        <v>0</v>
      </c>
    </row>
    <row r="36" spans="1:13" x14ac:dyDescent="0.2">
      <c r="A36" s="17" t="s">
        <v>55</v>
      </c>
      <c r="B36" s="20"/>
      <c r="C36" s="40" t="s">
        <v>51</v>
      </c>
      <c r="D36" s="20" t="s">
        <v>22</v>
      </c>
      <c r="E36" s="78">
        <v>1.2</v>
      </c>
      <c r="F36" s="39">
        <f t="shared" si="0"/>
        <v>5.8902439024390238</v>
      </c>
      <c r="G36" s="73">
        <f>F36*E36</f>
        <v>7.0682926829268284</v>
      </c>
      <c r="H36" s="20">
        <v>100</v>
      </c>
      <c r="I36" s="20">
        <v>100</v>
      </c>
      <c r="J36" s="39">
        <v>6.3</v>
      </c>
      <c r="K36" s="39">
        <f t="shared" si="1"/>
        <v>5.8902439024390238</v>
      </c>
      <c r="L36" s="65">
        <f>G36</f>
        <v>7.0682926829268284</v>
      </c>
      <c r="M36" s="16">
        <f t="shared" si="2"/>
        <v>0</v>
      </c>
    </row>
    <row r="37" spans="1:13" x14ac:dyDescent="0.2">
      <c r="A37" s="17" t="s">
        <v>56</v>
      </c>
      <c r="B37" s="20"/>
      <c r="C37" s="40" t="s">
        <v>57</v>
      </c>
      <c r="D37" s="20" t="s">
        <v>2</v>
      </c>
      <c r="E37" s="78">
        <v>1.4</v>
      </c>
      <c r="F37" s="39">
        <f t="shared" si="0"/>
        <v>328.9934959349593</v>
      </c>
      <c r="G37" s="73">
        <f>F37*E37</f>
        <v>460.59089430894301</v>
      </c>
      <c r="H37" s="20">
        <v>100</v>
      </c>
      <c r="I37" s="20">
        <v>100</v>
      </c>
      <c r="J37" s="39">
        <v>351.88</v>
      </c>
      <c r="K37" s="39">
        <f t="shared" si="1"/>
        <v>328.9934959349593</v>
      </c>
      <c r="L37" s="65">
        <f>G37</f>
        <v>460.59089430894301</v>
      </c>
      <c r="M37" s="16">
        <f t="shared" si="2"/>
        <v>0</v>
      </c>
    </row>
    <row r="38" spans="1:13" ht="24" x14ac:dyDescent="0.2">
      <c r="A38" s="17" t="s">
        <v>80</v>
      </c>
      <c r="B38" s="20"/>
      <c r="C38" s="40" t="s">
        <v>81</v>
      </c>
      <c r="D38" s="20" t="s">
        <v>1</v>
      </c>
      <c r="E38" s="78">
        <v>55.45</v>
      </c>
      <c r="F38" s="39">
        <f t="shared" si="0"/>
        <v>77.872764227642278</v>
      </c>
      <c r="G38" s="73">
        <f>F38*E38</f>
        <v>4318.0447764227647</v>
      </c>
      <c r="H38" s="20">
        <v>100</v>
      </c>
      <c r="I38" s="20">
        <v>100</v>
      </c>
      <c r="J38" s="39">
        <v>83.29</v>
      </c>
      <c r="K38" s="39">
        <f t="shared" si="1"/>
        <v>77.872764227642278</v>
      </c>
      <c r="L38" s="65">
        <f>G38</f>
        <v>4318.0447764227647</v>
      </c>
      <c r="M38" s="16">
        <f t="shared" si="2"/>
        <v>0</v>
      </c>
    </row>
    <row r="39" spans="1:13" x14ac:dyDescent="0.2">
      <c r="A39" s="17"/>
      <c r="B39" s="20"/>
      <c r="C39" s="40"/>
      <c r="D39" s="20"/>
      <c r="E39" s="64"/>
      <c r="F39" s="39"/>
      <c r="G39" s="16"/>
      <c r="H39" s="20"/>
      <c r="I39" s="20"/>
      <c r="J39" s="39"/>
      <c r="K39" s="39"/>
      <c r="L39" s="65"/>
      <c r="M39" s="16">
        <f t="shared" si="2"/>
        <v>0</v>
      </c>
    </row>
    <row r="40" spans="1:13" x14ac:dyDescent="0.2">
      <c r="A40" s="17"/>
      <c r="B40" s="46">
        <v>5</v>
      </c>
      <c r="C40" s="47" t="s">
        <v>6</v>
      </c>
      <c r="D40" s="46"/>
      <c r="E40" s="67"/>
      <c r="F40" s="39"/>
      <c r="G40" s="68">
        <f>SUM(G41:G42)</f>
        <v>7531.3778617886182</v>
      </c>
      <c r="H40" s="20"/>
      <c r="I40" s="20"/>
      <c r="J40" s="69"/>
      <c r="K40" s="70"/>
      <c r="L40" s="65"/>
      <c r="M40" s="16"/>
    </row>
    <row r="41" spans="1:13" x14ac:dyDescent="0.2">
      <c r="A41" s="17" t="s">
        <v>58</v>
      </c>
      <c r="B41" s="20"/>
      <c r="C41" s="40" t="s">
        <v>59</v>
      </c>
      <c r="D41" s="20" t="s">
        <v>1</v>
      </c>
      <c r="E41" s="64">
        <v>131.5</v>
      </c>
      <c r="F41" s="39">
        <f t="shared" si="0"/>
        <v>55.059756097560978</v>
      </c>
      <c r="G41" s="16">
        <f>E41*F41</f>
        <v>7240.3579268292688</v>
      </c>
      <c r="H41" s="20">
        <v>100</v>
      </c>
      <c r="I41" s="20">
        <v>100</v>
      </c>
      <c r="J41" s="39">
        <v>58.89</v>
      </c>
      <c r="K41" s="39">
        <f t="shared" si="1"/>
        <v>55.059756097560978</v>
      </c>
      <c r="L41" s="65">
        <f>G41</f>
        <v>7240.3579268292688</v>
      </c>
      <c r="M41" s="16">
        <f t="shared" si="2"/>
        <v>0</v>
      </c>
    </row>
    <row r="42" spans="1:13" x14ac:dyDescent="0.2">
      <c r="A42" s="17" t="s">
        <v>60</v>
      </c>
      <c r="B42" s="20"/>
      <c r="C42" s="40" t="s">
        <v>61</v>
      </c>
      <c r="D42" s="20" t="s">
        <v>8</v>
      </c>
      <c r="E42" s="64">
        <v>13.04</v>
      </c>
      <c r="F42" s="39">
        <f t="shared" si="0"/>
        <v>22.317479674796747</v>
      </c>
      <c r="G42" s="16">
        <f t="shared" ref="G42:G49" si="5">E42*F42</f>
        <v>291.01993495934954</v>
      </c>
      <c r="H42" s="20">
        <v>100</v>
      </c>
      <c r="I42" s="20">
        <v>0</v>
      </c>
      <c r="J42" s="39">
        <v>23.87</v>
      </c>
      <c r="K42" s="39">
        <f t="shared" si="1"/>
        <v>22.317479674796747</v>
      </c>
      <c r="L42" s="65">
        <v>0</v>
      </c>
      <c r="M42" s="16">
        <f t="shared" si="2"/>
        <v>291.01993495934954</v>
      </c>
    </row>
    <row r="43" spans="1:13" x14ac:dyDescent="0.2">
      <c r="A43" s="17"/>
      <c r="B43" s="20"/>
      <c r="C43" s="54"/>
      <c r="D43" s="20"/>
      <c r="E43" s="64"/>
      <c r="F43" s="39"/>
      <c r="G43" s="16"/>
      <c r="H43" s="20"/>
      <c r="I43" s="20"/>
      <c r="J43" s="39"/>
      <c r="K43" s="39"/>
      <c r="L43" s="65"/>
      <c r="M43" s="16"/>
    </row>
    <row r="44" spans="1:13" x14ac:dyDescent="0.2">
      <c r="A44" s="17"/>
      <c r="B44" s="46">
        <v>6</v>
      </c>
      <c r="C44" s="47" t="s">
        <v>7</v>
      </c>
      <c r="D44" s="46"/>
      <c r="E44" s="67"/>
      <c r="F44" s="39"/>
      <c r="G44" s="68">
        <f>SUM(G45:G46)</f>
        <v>3498.8422764227639</v>
      </c>
      <c r="H44" s="20"/>
      <c r="I44" s="20"/>
      <c r="J44" s="69"/>
      <c r="K44" s="70"/>
      <c r="L44" s="65"/>
      <c r="M44" s="16"/>
    </row>
    <row r="45" spans="1:13" x14ac:dyDescent="0.2">
      <c r="A45" s="17" t="s">
        <v>64</v>
      </c>
      <c r="B45" s="20"/>
      <c r="C45" s="40" t="s">
        <v>65</v>
      </c>
      <c r="D45" s="20" t="s">
        <v>3</v>
      </c>
      <c r="E45" s="64">
        <v>2</v>
      </c>
      <c r="F45" s="39">
        <f t="shared" si="0"/>
        <v>771.64065040650405</v>
      </c>
      <c r="G45" s="16">
        <f t="shared" si="5"/>
        <v>1543.2813008130081</v>
      </c>
      <c r="H45" s="20">
        <v>100</v>
      </c>
      <c r="I45" s="20">
        <v>100</v>
      </c>
      <c r="J45" s="39">
        <v>825.32</v>
      </c>
      <c r="K45" s="39">
        <f t="shared" si="1"/>
        <v>771.64065040650405</v>
      </c>
      <c r="L45" s="65">
        <f>G45</f>
        <v>1543.2813008130081</v>
      </c>
      <c r="M45" s="16">
        <f t="shared" si="2"/>
        <v>0</v>
      </c>
    </row>
    <row r="46" spans="1:13" x14ac:dyDescent="0.2">
      <c r="A46" s="17" t="s">
        <v>62</v>
      </c>
      <c r="B46" s="20"/>
      <c r="C46" s="40" t="s">
        <v>63</v>
      </c>
      <c r="D46" s="20" t="s">
        <v>1</v>
      </c>
      <c r="E46" s="64">
        <v>4.8</v>
      </c>
      <c r="F46" s="39">
        <f t="shared" si="0"/>
        <v>407.40853658536582</v>
      </c>
      <c r="G46" s="16">
        <f t="shared" si="5"/>
        <v>1955.5609756097558</v>
      </c>
      <c r="H46" s="20">
        <v>100</v>
      </c>
      <c r="I46" s="20">
        <v>100</v>
      </c>
      <c r="J46" s="39">
        <v>435.75</v>
      </c>
      <c r="K46" s="39">
        <f t="shared" si="1"/>
        <v>407.40853658536582</v>
      </c>
      <c r="L46" s="65">
        <f>G46</f>
        <v>1955.5609756097558</v>
      </c>
      <c r="M46" s="16">
        <f t="shared" si="2"/>
        <v>0</v>
      </c>
    </row>
    <row r="47" spans="1:13" x14ac:dyDescent="0.2">
      <c r="A47" s="17"/>
      <c r="B47" s="20"/>
      <c r="C47" s="40"/>
      <c r="D47" s="20"/>
      <c r="E47" s="64"/>
      <c r="F47" s="39"/>
      <c r="G47" s="16"/>
      <c r="H47" s="20"/>
      <c r="I47" s="20"/>
      <c r="J47" s="39"/>
      <c r="K47" s="39"/>
      <c r="L47" s="65"/>
      <c r="M47" s="16"/>
    </row>
    <row r="48" spans="1:13" x14ac:dyDescent="0.2">
      <c r="A48" s="17"/>
      <c r="B48" s="46">
        <v>7</v>
      </c>
      <c r="C48" s="47" t="s">
        <v>13</v>
      </c>
      <c r="D48" s="46"/>
      <c r="E48" s="67"/>
      <c r="F48" s="39"/>
      <c r="G48" s="68">
        <f>G49</f>
        <v>376.34731707317064</v>
      </c>
      <c r="H48" s="20"/>
      <c r="I48" s="20"/>
      <c r="J48" s="69"/>
      <c r="K48" s="70"/>
      <c r="L48" s="65"/>
      <c r="M48" s="16"/>
    </row>
    <row r="49" spans="1:14" x14ac:dyDescent="0.2">
      <c r="A49" s="17" t="s">
        <v>70</v>
      </c>
      <c r="B49" s="20"/>
      <c r="C49" s="40" t="s">
        <v>71</v>
      </c>
      <c r="D49" s="20" t="s">
        <v>1</v>
      </c>
      <c r="E49" s="64">
        <v>4.8</v>
      </c>
      <c r="F49" s="39">
        <f t="shared" si="0"/>
        <v>78.405691056910555</v>
      </c>
      <c r="G49" s="16">
        <f t="shared" si="5"/>
        <v>376.34731707317064</v>
      </c>
      <c r="H49" s="20">
        <v>100</v>
      </c>
      <c r="I49" s="20">
        <v>100</v>
      </c>
      <c r="J49" s="39">
        <v>83.86</v>
      </c>
      <c r="K49" s="39">
        <f t="shared" si="1"/>
        <v>78.405691056910555</v>
      </c>
      <c r="L49" s="65">
        <f>G49</f>
        <v>376.34731707317064</v>
      </c>
      <c r="M49" s="16">
        <f t="shared" si="2"/>
        <v>0</v>
      </c>
    </row>
    <row r="50" spans="1:14" x14ac:dyDescent="0.2">
      <c r="A50" s="18"/>
      <c r="B50" s="18"/>
      <c r="C50" s="18"/>
      <c r="D50" s="18"/>
      <c r="E50" s="18"/>
      <c r="F50" s="39"/>
      <c r="G50" s="18"/>
      <c r="H50" s="20"/>
      <c r="I50" s="20"/>
      <c r="J50" s="18"/>
      <c r="K50" s="39"/>
      <c r="L50" s="65"/>
      <c r="M50" s="16"/>
    </row>
    <row r="51" spans="1:14" x14ac:dyDescent="0.2">
      <c r="A51" s="17"/>
      <c r="B51" s="46">
        <v>8</v>
      </c>
      <c r="C51" s="47" t="s">
        <v>14</v>
      </c>
      <c r="D51" s="46"/>
      <c r="E51" s="67"/>
      <c r="F51" s="39"/>
      <c r="G51" s="68">
        <f>SUM(G52:G57)</f>
        <v>5691.6638658536585</v>
      </c>
      <c r="H51" s="20"/>
      <c r="I51" s="20"/>
      <c r="J51" s="69"/>
      <c r="K51" s="70"/>
      <c r="L51" s="65"/>
      <c r="M51" s="16"/>
    </row>
    <row r="52" spans="1:14" ht="12.75" customHeight="1" x14ac:dyDescent="0.2">
      <c r="A52" s="17" t="s">
        <v>66</v>
      </c>
      <c r="B52" s="20"/>
      <c r="C52" s="40" t="s">
        <v>67</v>
      </c>
      <c r="D52" s="20" t="s">
        <v>1</v>
      </c>
      <c r="E52" s="64">
        <v>50.14</v>
      </c>
      <c r="F52" s="39">
        <f t="shared" si="0"/>
        <v>60.987398373983744</v>
      </c>
      <c r="G52" s="16">
        <f t="shared" ref="G52:G57" si="6">E52*F52</f>
        <v>3057.908154471545</v>
      </c>
      <c r="H52" s="20">
        <v>100</v>
      </c>
      <c r="I52" s="20">
        <v>100</v>
      </c>
      <c r="J52" s="39">
        <v>65.23</v>
      </c>
      <c r="K52" s="39">
        <f t="shared" si="1"/>
        <v>60.987398373983744</v>
      </c>
      <c r="L52" s="65">
        <f t="shared" ref="L52:L57" si="7">G52</f>
        <v>3057.908154471545</v>
      </c>
      <c r="M52" s="16">
        <f t="shared" si="2"/>
        <v>0</v>
      </c>
    </row>
    <row r="53" spans="1:14" x14ac:dyDescent="0.2">
      <c r="A53" s="17" t="s">
        <v>68</v>
      </c>
      <c r="B53" s="20"/>
      <c r="C53" s="40" t="s">
        <v>69</v>
      </c>
      <c r="D53" s="20" t="s">
        <v>1</v>
      </c>
      <c r="E53" s="64">
        <v>50.14</v>
      </c>
      <c r="F53" s="39">
        <f t="shared" si="0"/>
        <v>23.140243902439021</v>
      </c>
      <c r="G53" s="16">
        <f t="shared" si="6"/>
        <v>1160.2518292682926</v>
      </c>
      <c r="H53" s="20">
        <v>100</v>
      </c>
      <c r="I53" s="20">
        <v>100</v>
      </c>
      <c r="J53" s="39">
        <v>24.75</v>
      </c>
      <c r="K53" s="39">
        <f t="shared" si="1"/>
        <v>23.140243902439021</v>
      </c>
      <c r="L53" s="65">
        <f t="shared" si="7"/>
        <v>1160.2518292682926</v>
      </c>
      <c r="M53" s="16">
        <f t="shared" si="2"/>
        <v>0</v>
      </c>
    </row>
    <row r="54" spans="1:14" x14ac:dyDescent="0.2">
      <c r="A54" s="17" t="s">
        <v>86</v>
      </c>
      <c r="B54" s="20"/>
      <c r="C54" s="40" t="s">
        <v>85</v>
      </c>
      <c r="D54" s="20" t="s">
        <v>8</v>
      </c>
      <c r="E54" s="64">
        <v>28.2</v>
      </c>
      <c r="F54" s="39">
        <f t="shared" si="0"/>
        <v>24.103252032520324</v>
      </c>
      <c r="G54" s="16">
        <f t="shared" si="6"/>
        <v>679.71170731707309</v>
      </c>
      <c r="H54" s="20">
        <v>100</v>
      </c>
      <c r="I54" s="20">
        <v>100</v>
      </c>
      <c r="J54" s="39">
        <v>25.78</v>
      </c>
      <c r="K54" s="39">
        <f t="shared" si="1"/>
        <v>24.103252032520324</v>
      </c>
      <c r="L54" s="65">
        <f t="shared" si="7"/>
        <v>679.71170731707309</v>
      </c>
      <c r="M54" s="16">
        <f t="shared" si="2"/>
        <v>0</v>
      </c>
    </row>
    <row r="55" spans="1:14" x14ac:dyDescent="0.2">
      <c r="A55" s="17" t="s">
        <v>84</v>
      </c>
      <c r="B55" s="20"/>
      <c r="C55" s="55" t="s">
        <v>83</v>
      </c>
      <c r="D55" s="20" t="s">
        <v>8</v>
      </c>
      <c r="E55" s="79">
        <v>10.65</v>
      </c>
      <c r="F55" s="39">
        <f t="shared" si="0"/>
        <v>45.298780487804876</v>
      </c>
      <c r="G55" s="16">
        <f t="shared" si="6"/>
        <v>482.43201219512196</v>
      </c>
      <c r="H55" s="20">
        <v>100</v>
      </c>
      <c r="I55" s="20">
        <v>100</v>
      </c>
      <c r="J55" s="39">
        <v>48.45</v>
      </c>
      <c r="K55" s="39">
        <f t="shared" si="1"/>
        <v>45.298780487804876</v>
      </c>
      <c r="L55" s="65">
        <f t="shared" si="7"/>
        <v>482.43201219512196</v>
      </c>
      <c r="M55" s="16">
        <f t="shared" si="2"/>
        <v>0</v>
      </c>
    </row>
    <row r="56" spans="1:14" ht="24" x14ac:dyDescent="0.2">
      <c r="A56" s="17" t="s">
        <v>87</v>
      </c>
      <c r="B56" s="20"/>
      <c r="C56" s="55" t="s">
        <v>88</v>
      </c>
      <c r="D56" s="20" t="s">
        <v>3</v>
      </c>
      <c r="E56" s="79">
        <v>2</v>
      </c>
      <c r="F56" s="39">
        <f t="shared" si="0"/>
        <v>37.033739837398372</v>
      </c>
      <c r="G56" s="16">
        <f t="shared" si="6"/>
        <v>74.067479674796743</v>
      </c>
      <c r="H56" s="20">
        <v>100</v>
      </c>
      <c r="I56" s="20">
        <v>100</v>
      </c>
      <c r="J56" s="39">
        <v>39.61</v>
      </c>
      <c r="K56" s="39">
        <f t="shared" si="1"/>
        <v>37.033739837398372</v>
      </c>
      <c r="L56" s="65">
        <f t="shared" si="7"/>
        <v>74.067479674796743</v>
      </c>
      <c r="M56" s="16">
        <f t="shared" si="2"/>
        <v>0</v>
      </c>
    </row>
    <row r="57" spans="1:14" x14ac:dyDescent="0.2">
      <c r="A57" s="17" t="s">
        <v>89</v>
      </c>
      <c r="B57" s="20"/>
      <c r="C57" s="55" t="s">
        <v>90</v>
      </c>
      <c r="D57" s="20" t="s">
        <v>8</v>
      </c>
      <c r="E57" s="79">
        <v>6</v>
      </c>
      <c r="F57" s="39">
        <f t="shared" si="0"/>
        <v>39.548780487804876</v>
      </c>
      <c r="G57" s="16">
        <f t="shared" si="6"/>
        <v>237.29268292682926</v>
      </c>
      <c r="H57" s="20">
        <v>100</v>
      </c>
      <c r="I57" s="20">
        <v>100</v>
      </c>
      <c r="J57" s="39">
        <v>42.3</v>
      </c>
      <c r="K57" s="39">
        <f t="shared" si="1"/>
        <v>39.548780487804876</v>
      </c>
      <c r="L57" s="65">
        <f t="shared" si="7"/>
        <v>237.29268292682926</v>
      </c>
      <c r="M57" s="16">
        <f t="shared" si="2"/>
        <v>0</v>
      </c>
      <c r="N57" s="4" t="s">
        <v>147</v>
      </c>
    </row>
    <row r="58" spans="1:14" x14ac:dyDescent="0.2">
      <c r="A58" s="18"/>
      <c r="B58" s="18"/>
      <c r="C58" s="18"/>
      <c r="D58" s="18"/>
      <c r="E58" s="18"/>
      <c r="F58" s="39"/>
      <c r="G58" s="18"/>
      <c r="H58" s="20"/>
      <c r="I58" s="20"/>
      <c r="J58" s="18"/>
      <c r="K58" s="39"/>
      <c r="L58" s="65"/>
      <c r="M58" s="16"/>
    </row>
    <row r="59" spans="1:14" x14ac:dyDescent="0.2">
      <c r="A59" s="17"/>
      <c r="B59" s="46">
        <v>9</v>
      </c>
      <c r="C59" s="47" t="s">
        <v>15</v>
      </c>
      <c r="D59" s="46"/>
      <c r="E59" s="67"/>
      <c r="F59" s="39"/>
      <c r="G59" s="68">
        <f>SUM(G60:G61)</f>
        <v>2963.1348780487806</v>
      </c>
      <c r="H59" s="20"/>
      <c r="I59" s="20"/>
      <c r="J59" s="69"/>
      <c r="K59" s="70"/>
      <c r="L59" s="65"/>
      <c r="M59" s="16"/>
    </row>
    <row r="60" spans="1:14" x14ac:dyDescent="0.2">
      <c r="A60" s="17" t="s">
        <v>91</v>
      </c>
      <c r="B60" s="46"/>
      <c r="C60" s="40" t="s">
        <v>79</v>
      </c>
      <c r="D60" s="20" t="s">
        <v>1</v>
      </c>
      <c r="E60" s="64">
        <v>139.80000000000001</v>
      </c>
      <c r="F60" s="39">
        <f t="shared" si="0"/>
        <v>6.8439024390243901</v>
      </c>
      <c r="G60" s="16">
        <f>F60*E60</f>
        <v>956.77756097560984</v>
      </c>
      <c r="H60" s="20">
        <v>100</v>
      </c>
      <c r="I60" s="20">
        <v>100</v>
      </c>
      <c r="J60" s="39">
        <v>7.32</v>
      </c>
      <c r="K60" s="39">
        <f t="shared" si="1"/>
        <v>6.8439024390243901</v>
      </c>
      <c r="L60" s="65">
        <f>G60</f>
        <v>956.77756097560984</v>
      </c>
      <c r="M60" s="16">
        <f t="shared" si="2"/>
        <v>0</v>
      </c>
    </row>
    <row r="61" spans="1:14" x14ac:dyDescent="0.2">
      <c r="A61" s="17" t="s">
        <v>92</v>
      </c>
      <c r="B61" s="20"/>
      <c r="C61" s="40" t="s">
        <v>82</v>
      </c>
      <c r="D61" s="20" t="s">
        <v>1</v>
      </c>
      <c r="E61" s="64">
        <v>139.80000000000001</v>
      </c>
      <c r="F61" s="39">
        <f t="shared" si="0"/>
        <v>14.351626016260163</v>
      </c>
      <c r="G61" s="16">
        <f>F61*E61</f>
        <v>2006.3573170731709</v>
      </c>
      <c r="H61" s="20">
        <v>100</v>
      </c>
      <c r="I61" s="20">
        <v>100</v>
      </c>
      <c r="J61" s="39">
        <v>15.35</v>
      </c>
      <c r="K61" s="39">
        <f t="shared" si="1"/>
        <v>14.351626016260163</v>
      </c>
      <c r="L61" s="65">
        <f>G61</f>
        <v>2006.3573170731709</v>
      </c>
      <c r="M61" s="16">
        <f t="shared" si="2"/>
        <v>0</v>
      </c>
    </row>
    <row r="62" spans="1:14" x14ac:dyDescent="0.2">
      <c r="A62" s="17"/>
      <c r="B62" s="20"/>
      <c r="C62" s="40"/>
      <c r="D62" s="20"/>
      <c r="E62" s="64"/>
      <c r="F62" s="39"/>
      <c r="G62" s="16"/>
      <c r="H62" s="20"/>
      <c r="I62" s="20"/>
      <c r="J62" s="39"/>
      <c r="K62" s="39"/>
      <c r="L62" s="65"/>
      <c r="M62" s="16"/>
    </row>
    <row r="63" spans="1:14" x14ac:dyDescent="0.2">
      <c r="A63" s="17"/>
      <c r="B63" s="46">
        <v>10</v>
      </c>
      <c r="C63" s="47" t="s">
        <v>16</v>
      </c>
      <c r="D63" s="46"/>
      <c r="E63" s="67"/>
      <c r="F63" s="39"/>
      <c r="G63" s="68">
        <f>SUM(G64:G65)</f>
        <v>1973.5156544715446</v>
      </c>
      <c r="H63" s="20"/>
      <c r="I63" s="20"/>
      <c r="J63" s="69"/>
      <c r="K63" s="70"/>
      <c r="L63" s="65"/>
      <c r="M63" s="16"/>
    </row>
    <row r="64" spans="1:14" x14ac:dyDescent="0.2">
      <c r="A64" s="17" t="s">
        <v>77</v>
      </c>
      <c r="B64" s="46"/>
      <c r="C64" s="40" t="s">
        <v>93</v>
      </c>
      <c r="D64" s="20" t="s">
        <v>1</v>
      </c>
      <c r="E64" s="64">
        <v>93.11</v>
      </c>
      <c r="F64" s="39">
        <f t="shared" si="0"/>
        <v>6.8439024390243901</v>
      </c>
      <c r="G64" s="16">
        <f>F64*E64</f>
        <v>637.23575609756097</v>
      </c>
      <c r="H64" s="20">
        <v>100</v>
      </c>
      <c r="I64" s="20">
        <v>100</v>
      </c>
      <c r="J64" s="39">
        <v>7.32</v>
      </c>
      <c r="K64" s="39">
        <f t="shared" si="1"/>
        <v>6.8439024390243901</v>
      </c>
      <c r="L64" s="65">
        <f>G64</f>
        <v>637.23575609756097</v>
      </c>
      <c r="M64" s="16">
        <f t="shared" si="2"/>
        <v>0</v>
      </c>
    </row>
    <row r="65" spans="1:13" x14ac:dyDescent="0.2">
      <c r="A65" s="17" t="s">
        <v>78</v>
      </c>
      <c r="B65" s="20"/>
      <c r="C65" s="40" t="s">
        <v>94</v>
      </c>
      <c r="D65" s="20" t="s">
        <v>1</v>
      </c>
      <c r="E65" s="64">
        <v>93.11</v>
      </c>
      <c r="F65" s="39">
        <f t="shared" si="0"/>
        <v>14.351626016260163</v>
      </c>
      <c r="G65" s="16">
        <f>F65*E65</f>
        <v>1336.2798983739838</v>
      </c>
      <c r="H65" s="20">
        <v>100</v>
      </c>
      <c r="I65" s="20">
        <v>100</v>
      </c>
      <c r="J65" s="39">
        <v>15.35</v>
      </c>
      <c r="K65" s="39">
        <f t="shared" si="1"/>
        <v>14.351626016260163</v>
      </c>
      <c r="L65" s="65">
        <f>G65</f>
        <v>1336.2798983739838</v>
      </c>
      <c r="M65" s="16">
        <f t="shared" si="2"/>
        <v>0</v>
      </c>
    </row>
    <row r="66" spans="1:13" x14ac:dyDescent="0.2">
      <c r="A66" s="17"/>
      <c r="B66" s="20"/>
      <c r="C66" s="45"/>
      <c r="D66" s="20"/>
      <c r="E66" s="20"/>
      <c r="F66" s="39"/>
      <c r="G66" s="16"/>
      <c r="H66" s="20"/>
      <c r="I66" s="20"/>
      <c r="J66" s="39"/>
      <c r="K66" s="39"/>
      <c r="L66" s="65"/>
      <c r="M66" s="16"/>
    </row>
    <row r="67" spans="1:13" x14ac:dyDescent="0.2">
      <c r="A67" s="17"/>
      <c r="B67" s="46">
        <v>11</v>
      </c>
      <c r="C67" s="47" t="s">
        <v>17</v>
      </c>
      <c r="D67" s="46"/>
      <c r="E67" s="67"/>
      <c r="F67" s="39"/>
      <c r="G67" s="68">
        <f>SUM(G68:G69)</f>
        <v>2498.6414634146345</v>
      </c>
      <c r="H67" s="20"/>
      <c r="I67" s="20"/>
      <c r="J67" s="69"/>
      <c r="K67" s="70"/>
      <c r="L67" s="65"/>
      <c r="M67" s="16"/>
    </row>
    <row r="68" spans="1:13" x14ac:dyDescent="0.2">
      <c r="A68" s="17" t="s">
        <v>97</v>
      </c>
      <c r="B68" s="20"/>
      <c r="C68" s="40" t="s">
        <v>98</v>
      </c>
      <c r="D68" s="20" t="s">
        <v>1</v>
      </c>
      <c r="E68" s="64">
        <v>42</v>
      </c>
      <c r="F68" s="39">
        <f t="shared" si="0"/>
        <v>23.504878048780487</v>
      </c>
      <c r="G68" s="16">
        <f>F68*E68</f>
        <v>987.20487804878042</v>
      </c>
      <c r="H68" s="20">
        <v>100</v>
      </c>
      <c r="I68" s="20">
        <v>100</v>
      </c>
      <c r="J68" s="39">
        <v>25.14</v>
      </c>
      <c r="K68" s="39">
        <f t="shared" si="1"/>
        <v>23.504878048780487</v>
      </c>
      <c r="L68" s="65">
        <f>G68</f>
        <v>987.20487804878042</v>
      </c>
      <c r="M68" s="16">
        <f t="shared" si="2"/>
        <v>0</v>
      </c>
    </row>
    <row r="69" spans="1:13" ht="24" x14ac:dyDescent="0.2">
      <c r="A69" s="17" t="s">
        <v>95</v>
      </c>
      <c r="B69" s="20"/>
      <c r="C69" s="40" t="s">
        <v>96</v>
      </c>
      <c r="D69" s="20" t="s">
        <v>1</v>
      </c>
      <c r="E69" s="64">
        <v>42</v>
      </c>
      <c r="F69" s="39">
        <f t="shared" si="0"/>
        <v>35.986585365853664</v>
      </c>
      <c r="G69" s="16">
        <f>F69*E69</f>
        <v>1511.4365853658539</v>
      </c>
      <c r="H69" s="20">
        <v>100</v>
      </c>
      <c r="I69" s="20">
        <v>100</v>
      </c>
      <c r="J69" s="39">
        <v>38.49</v>
      </c>
      <c r="K69" s="39">
        <f t="shared" si="1"/>
        <v>35.986585365853664</v>
      </c>
      <c r="L69" s="65">
        <f>G69</f>
        <v>1511.4365853658539</v>
      </c>
      <c r="M69" s="16">
        <f t="shared" si="2"/>
        <v>0</v>
      </c>
    </row>
    <row r="70" spans="1:13" x14ac:dyDescent="0.2">
      <c r="A70" s="17"/>
      <c r="B70" s="20"/>
      <c r="C70" s="40"/>
      <c r="D70" s="20"/>
      <c r="E70" s="41"/>
      <c r="F70" s="25"/>
      <c r="G70" s="22"/>
      <c r="H70" s="24"/>
      <c r="I70" s="24"/>
      <c r="J70" s="25"/>
      <c r="K70" s="25"/>
      <c r="L70" s="38"/>
      <c r="M70" s="22"/>
    </row>
    <row r="71" spans="1:13" x14ac:dyDescent="0.2">
      <c r="A71" s="17"/>
      <c r="B71" s="46">
        <v>12</v>
      </c>
      <c r="C71" s="47" t="s">
        <v>18</v>
      </c>
      <c r="D71" s="46"/>
      <c r="E71" s="67"/>
      <c r="F71" s="39"/>
      <c r="G71" s="68">
        <f>SUM(G72:G82)</f>
        <v>2389.0642276422759</v>
      </c>
      <c r="H71" s="20"/>
      <c r="I71" s="20"/>
      <c r="J71" s="69"/>
      <c r="K71" s="70"/>
      <c r="L71" s="65"/>
      <c r="M71" s="16"/>
    </row>
    <row r="72" spans="1:13" x14ac:dyDescent="0.2">
      <c r="A72" s="17" t="s">
        <v>111</v>
      </c>
      <c r="B72" s="20"/>
      <c r="C72" s="40" t="s">
        <v>112</v>
      </c>
      <c r="D72" s="20" t="s">
        <v>21</v>
      </c>
      <c r="E72" s="64">
        <v>32</v>
      </c>
      <c r="F72" s="39">
        <f t="shared" si="0"/>
        <v>16.36178861788618</v>
      </c>
      <c r="G72" s="16">
        <f>F72*E72</f>
        <v>523.57723577235777</v>
      </c>
      <c r="H72" s="20">
        <v>100</v>
      </c>
      <c r="I72" s="20">
        <v>100</v>
      </c>
      <c r="J72" s="39">
        <v>17.5</v>
      </c>
      <c r="K72" s="39">
        <f t="shared" si="1"/>
        <v>16.36178861788618</v>
      </c>
      <c r="L72" s="65">
        <f>G72</f>
        <v>523.57723577235777</v>
      </c>
      <c r="M72" s="16">
        <f t="shared" ref="M72:M91" si="8">G72-L72</f>
        <v>0</v>
      </c>
    </row>
    <row r="73" spans="1:13" x14ac:dyDescent="0.2">
      <c r="A73" s="17" t="s">
        <v>109</v>
      </c>
      <c r="B73" s="20"/>
      <c r="C73" s="40" t="s">
        <v>110</v>
      </c>
      <c r="D73" s="20" t="s">
        <v>3</v>
      </c>
      <c r="E73" s="64">
        <v>1</v>
      </c>
      <c r="F73" s="39">
        <f t="shared" ref="F73:F91" si="9">K73</f>
        <v>244.84715447154468</v>
      </c>
      <c r="G73" s="16">
        <f t="shared" ref="G73:G82" si="10">F73*E73</f>
        <v>244.84715447154468</v>
      </c>
      <c r="H73" s="20">
        <v>100</v>
      </c>
      <c r="I73" s="20">
        <v>0</v>
      </c>
      <c r="J73" s="39">
        <v>261.88</v>
      </c>
      <c r="K73" s="39">
        <f t="shared" ref="K73:K91" si="11">J73/1.23*1.15</f>
        <v>244.84715447154468</v>
      </c>
      <c r="L73" s="65">
        <v>0</v>
      </c>
      <c r="M73" s="16">
        <f t="shared" si="8"/>
        <v>244.84715447154468</v>
      </c>
    </row>
    <row r="74" spans="1:13" x14ac:dyDescent="0.2">
      <c r="A74" s="17" t="s">
        <v>113</v>
      </c>
      <c r="B74" s="20"/>
      <c r="C74" s="40" t="s">
        <v>114</v>
      </c>
      <c r="D74" s="20" t="s">
        <v>3</v>
      </c>
      <c r="E74" s="64">
        <v>1</v>
      </c>
      <c r="F74" s="39">
        <f t="shared" si="9"/>
        <v>60.033739837398358</v>
      </c>
      <c r="G74" s="16">
        <f t="shared" si="10"/>
        <v>60.033739837398358</v>
      </c>
      <c r="H74" s="20">
        <v>100</v>
      </c>
      <c r="I74" s="20">
        <v>0</v>
      </c>
      <c r="J74" s="39">
        <v>64.209999999999994</v>
      </c>
      <c r="K74" s="39">
        <f t="shared" si="11"/>
        <v>60.033739837398358</v>
      </c>
      <c r="L74" s="65">
        <v>0</v>
      </c>
      <c r="M74" s="16">
        <f t="shared" si="8"/>
        <v>60.033739837398358</v>
      </c>
    </row>
    <row r="75" spans="1:13" x14ac:dyDescent="0.2">
      <c r="A75" s="17" t="s">
        <v>115</v>
      </c>
      <c r="B75" s="20"/>
      <c r="C75" s="40" t="s">
        <v>116</v>
      </c>
      <c r="D75" s="20" t="s">
        <v>3</v>
      </c>
      <c r="E75" s="64">
        <v>6</v>
      </c>
      <c r="F75" s="39">
        <f t="shared" si="9"/>
        <v>37.211382113821138</v>
      </c>
      <c r="G75" s="16">
        <f t="shared" si="10"/>
        <v>223.26829268292681</v>
      </c>
      <c r="H75" s="20">
        <v>100</v>
      </c>
      <c r="I75" s="20">
        <v>33</v>
      </c>
      <c r="J75" s="39">
        <v>39.799999999999997</v>
      </c>
      <c r="K75" s="39">
        <f t="shared" si="11"/>
        <v>37.211382113821138</v>
      </c>
      <c r="L75" s="65">
        <v>74.349999999999994</v>
      </c>
      <c r="M75" s="16">
        <f t="shared" si="8"/>
        <v>148.91829268292682</v>
      </c>
    </row>
    <row r="76" spans="1:13" x14ac:dyDescent="0.2">
      <c r="A76" s="17" t="s">
        <v>117</v>
      </c>
      <c r="B76" s="20"/>
      <c r="C76" s="40" t="s">
        <v>118</v>
      </c>
      <c r="D76" s="20" t="s">
        <v>3</v>
      </c>
      <c r="E76" s="64">
        <v>1</v>
      </c>
      <c r="F76" s="39">
        <f t="shared" si="9"/>
        <v>168.07764227642275</v>
      </c>
      <c r="G76" s="16">
        <f t="shared" si="10"/>
        <v>168.07764227642275</v>
      </c>
      <c r="H76" s="20">
        <v>100</v>
      </c>
      <c r="I76" s="20">
        <v>100</v>
      </c>
      <c r="J76" s="39">
        <v>179.77</v>
      </c>
      <c r="K76" s="39">
        <f t="shared" si="11"/>
        <v>168.07764227642275</v>
      </c>
      <c r="L76" s="65">
        <f t="shared" ref="L76:L81" si="12">G76</f>
        <v>168.07764227642275</v>
      </c>
      <c r="M76" s="16">
        <f t="shared" si="8"/>
        <v>0</v>
      </c>
    </row>
    <row r="77" spans="1:13" x14ac:dyDescent="0.2">
      <c r="A77" s="17" t="s">
        <v>119</v>
      </c>
      <c r="B77" s="20"/>
      <c r="C77" s="40" t="s">
        <v>120</v>
      </c>
      <c r="D77" s="20" t="s">
        <v>3</v>
      </c>
      <c r="E77" s="64">
        <v>2</v>
      </c>
      <c r="F77" s="39">
        <f t="shared" si="9"/>
        <v>117.17845528455284</v>
      </c>
      <c r="G77" s="16">
        <f t="shared" si="10"/>
        <v>234.35691056910568</v>
      </c>
      <c r="H77" s="20">
        <v>100</v>
      </c>
      <c r="I77" s="20">
        <v>100</v>
      </c>
      <c r="J77" s="39">
        <v>125.33</v>
      </c>
      <c r="K77" s="39">
        <f t="shared" si="11"/>
        <v>117.17845528455284</v>
      </c>
      <c r="L77" s="65">
        <f t="shared" si="12"/>
        <v>234.35691056910568</v>
      </c>
      <c r="M77" s="16">
        <f t="shared" si="8"/>
        <v>0</v>
      </c>
    </row>
    <row r="78" spans="1:13" ht="12.75" customHeight="1" x14ac:dyDescent="0.2">
      <c r="A78" s="17" t="s">
        <v>121</v>
      </c>
      <c r="B78" s="20"/>
      <c r="C78" s="40" t="s">
        <v>122</v>
      </c>
      <c r="D78" s="20" t="s">
        <v>3</v>
      </c>
      <c r="E78" s="64">
        <v>2</v>
      </c>
      <c r="F78" s="39">
        <f t="shared" si="9"/>
        <v>64.428048780487799</v>
      </c>
      <c r="G78" s="16">
        <f t="shared" si="10"/>
        <v>128.8560975609756</v>
      </c>
      <c r="H78" s="20">
        <v>100</v>
      </c>
      <c r="I78" s="20">
        <v>100</v>
      </c>
      <c r="J78" s="39">
        <v>68.91</v>
      </c>
      <c r="K78" s="39">
        <f t="shared" si="11"/>
        <v>64.428048780487799</v>
      </c>
      <c r="L78" s="65">
        <f t="shared" si="12"/>
        <v>128.8560975609756</v>
      </c>
      <c r="M78" s="16">
        <f t="shared" si="8"/>
        <v>0</v>
      </c>
    </row>
    <row r="79" spans="1:13" ht="12.75" customHeight="1" x14ac:dyDescent="0.2">
      <c r="A79" s="90" t="s">
        <v>123</v>
      </c>
      <c r="B79" s="20"/>
      <c r="C79" s="40" t="s">
        <v>124</v>
      </c>
      <c r="D79" s="88" t="s">
        <v>3</v>
      </c>
      <c r="E79" s="64">
        <v>6</v>
      </c>
      <c r="F79" s="64">
        <f t="shared" si="9"/>
        <v>74.862195121951203</v>
      </c>
      <c r="G79" s="87">
        <f t="shared" si="10"/>
        <v>449.17317073170722</v>
      </c>
      <c r="H79" s="88">
        <v>100</v>
      </c>
      <c r="I79" s="88">
        <v>100</v>
      </c>
      <c r="J79" s="64">
        <v>80.069999999999993</v>
      </c>
      <c r="K79" s="64">
        <f t="shared" si="11"/>
        <v>74.862195121951203</v>
      </c>
      <c r="L79" s="89">
        <f t="shared" si="12"/>
        <v>449.17317073170722</v>
      </c>
      <c r="M79" s="87">
        <f t="shared" si="8"/>
        <v>0</v>
      </c>
    </row>
    <row r="80" spans="1:13" x14ac:dyDescent="0.2">
      <c r="A80" s="56" t="s">
        <v>125</v>
      </c>
      <c r="B80" s="18"/>
      <c r="C80" s="57" t="s">
        <v>126</v>
      </c>
      <c r="D80" s="20" t="s">
        <v>21</v>
      </c>
      <c r="E80" s="78">
        <v>20</v>
      </c>
      <c r="F80" s="39">
        <f t="shared" si="9"/>
        <v>1.5520325203252032</v>
      </c>
      <c r="G80" s="16">
        <f t="shared" si="10"/>
        <v>31.040650406504064</v>
      </c>
      <c r="H80" s="20">
        <v>100</v>
      </c>
      <c r="I80" s="20">
        <v>100</v>
      </c>
      <c r="J80" s="80">
        <v>1.66</v>
      </c>
      <c r="K80" s="39">
        <f t="shared" si="11"/>
        <v>1.5520325203252032</v>
      </c>
      <c r="L80" s="65">
        <f t="shared" si="12"/>
        <v>31.040650406504064</v>
      </c>
      <c r="M80" s="16">
        <f t="shared" si="8"/>
        <v>0</v>
      </c>
    </row>
    <row r="81" spans="1:15" x14ac:dyDescent="0.2">
      <c r="A81" s="56" t="s">
        <v>127</v>
      </c>
      <c r="B81" s="18"/>
      <c r="C81" s="57" t="s">
        <v>128</v>
      </c>
      <c r="D81" s="20" t="s">
        <v>21</v>
      </c>
      <c r="E81" s="78">
        <v>100</v>
      </c>
      <c r="F81" s="39">
        <f t="shared" si="9"/>
        <v>2.1223577235772355</v>
      </c>
      <c r="G81" s="16">
        <f t="shared" si="10"/>
        <v>212.23577235772356</v>
      </c>
      <c r="H81" s="20">
        <v>100</v>
      </c>
      <c r="I81" s="20">
        <v>100</v>
      </c>
      <c r="J81" s="80">
        <v>2.27</v>
      </c>
      <c r="K81" s="39">
        <f t="shared" si="11"/>
        <v>2.1223577235772355</v>
      </c>
      <c r="L81" s="65">
        <f t="shared" si="12"/>
        <v>212.23577235772356</v>
      </c>
      <c r="M81" s="16">
        <f t="shared" si="8"/>
        <v>0</v>
      </c>
    </row>
    <row r="82" spans="1:15" x14ac:dyDescent="0.2">
      <c r="A82" s="56" t="s">
        <v>129</v>
      </c>
      <c r="B82" s="18"/>
      <c r="C82" s="57" t="s">
        <v>130</v>
      </c>
      <c r="D82" s="20" t="s">
        <v>3</v>
      </c>
      <c r="E82" s="78">
        <v>1</v>
      </c>
      <c r="F82" s="39">
        <f t="shared" si="9"/>
        <v>113.59756097560975</v>
      </c>
      <c r="G82" s="16">
        <f t="shared" si="10"/>
        <v>113.59756097560975</v>
      </c>
      <c r="H82" s="20">
        <v>100</v>
      </c>
      <c r="I82" s="20">
        <v>0</v>
      </c>
      <c r="J82" s="80">
        <v>121.5</v>
      </c>
      <c r="K82" s="39">
        <f t="shared" si="11"/>
        <v>113.59756097560975</v>
      </c>
      <c r="L82" s="65">
        <v>0</v>
      </c>
      <c r="M82" s="16">
        <f t="shared" si="8"/>
        <v>113.59756097560975</v>
      </c>
    </row>
    <row r="83" spans="1:15" x14ac:dyDescent="0.2">
      <c r="A83" s="17"/>
      <c r="B83" s="20"/>
      <c r="C83" s="40"/>
      <c r="D83" s="20"/>
      <c r="E83" s="64"/>
      <c r="F83" s="39"/>
      <c r="G83" s="16"/>
      <c r="H83" s="20"/>
      <c r="I83" s="20"/>
      <c r="J83" s="39"/>
      <c r="K83" s="39"/>
      <c r="L83" s="65"/>
      <c r="M83" s="16"/>
    </row>
    <row r="84" spans="1:15" x14ac:dyDescent="0.2">
      <c r="A84" s="17"/>
      <c r="B84" s="46">
        <v>13</v>
      </c>
      <c r="C84" s="47" t="s">
        <v>19</v>
      </c>
      <c r="D84" s="46"/>
      <c r="E84" s="67"/>
      <c r="F84" s="39"/>
      <c r="G84" s="68">
        <f>SUM(G85:G88)</f>
        <v>3691.7264471544718</v>
      </c>
      <c r="H84" s="20"/>
      <c r="I84" s="20"/>
      <c r="J84" s="69"/>
      <c r="K84" s="70"/>
      <c r="L84" s="65"/>
      <c r="M84" s="16"/>
    </row>
    <row r="85" spans="1:15" x14ac:dyDescent="0.2">
      <c r="A85" s="17" t="s">
        <v>99</v>
      </c>
      <c r="B85" s="20"/>
      <c r="C85" s="40" t="s">
        <v>100</v>
      </c>
      <c r="D85" s="20" t="s">
        <v>1</v>
      </c>
      <c r="E85" s="64">
        <v>139.80000000000001</v>
      </c>
      <c r="F85" s="39">
        <f t="shared" si="9"/>
        <v>14.604065040650406</v>
      </c>
      <c r="G85" s="16">
        <f>E85*F85</f>
        <v>2041.6482926829269</v>
      </c>
      <c r="H85" s="20">
        <v>100</v>
      </c>
      <c r="I85" s="20">
        <v>100</v>
      </c>
      <c r="J85" s="39">
        <v>15.62</v>
      </c>
      <c r="K85" s="39">
        <f t="shared" si="11"/>
        <v>14.604065040650406</v>
      </c>
      <c r="L85" s="65">
        <f>G85</f>
        <v>2041.6482926829269</v>
      </c>
      <c r="M85" s="16">
        <f t="shared" si="8"/>
        <v>0</v>
      </c>
    </row>
    <row r="86" spans="1:15" x14ac:dyDescent="0.2">
      <c r="A86" s="17" t="s">
        <v>101</v>
      </c>
      <c r="B86" s="20"/>
      <c r="C86" s="40" t="s">
        <v>102</v>
      </c>
      <c r="D86" s="20" t="s">
        <v>1</v>
      </c>
      <c r="E86" s="64">
        <v>93.11</v>
      </c>
      <c r="F86" s="39">
        <f t="shared" si="9"/>
        <v>14.604065040650406</v>
      </c>
      <c r="G86" s="16">
        <f>E86*F86</f>
        <v>1359.7844959349593</v>
      </c>
      <c r="H86" s="20">
        <v>100</v>
      </c>
      <c r="I86" s="20">
        <v>100</v>
      </c>
      <c r="J86" s="39">
        <v>15.62</v>
      </c>
      <c r="K86" s="39">
        <f t="shared" si="11"/>
        <v>14.604065040650406</v>
      </c>
      <c r="L86" s="65">
        <f>G86</f>
        <v>1359.7844959349593</v>
      </c>
      <c r="M86" s="16">
        <f t="shared" si="8"/>
        <v>0</v>
      </c>
    </row>
    <row r="87" spans="1:15" x14ac:dyDescent="0.2">
      <c r="A87" s="17" t="s">
        <v>103</v>
      </c>
      <c r="B87" s="20"/>
      <c r="C87" s="40" t="s">
        <v>104</v>
      </c>
      <c r="D87" s="20" t="s">
        <v>1</v>
      </c>
      <c r="E87" s="64">
        <v>8.16</v>
      </c>
      <c r="F87" s="39">
        <f t="shared" si="9"/>
        <v>19.101219512195119</v>
      </c>
      <c r="G87" s="16">
        <f>E87*F87</f>
        <v>155.86595121951217</v>
      </c>
      <c r="H87" s="20">
        <v>100</v>
      </c>
      <c r="I87" s="20">
        <v>100</v>
      </c>
      <c r="J87" s="39">
        <v>20.43</v>
      </c>
      <c r="K87" s="39">
        <f t="shared" si="11"/>
        <v>19.101219512195119</v>
      </c>
      <c r="L87" s="65">
        <f>G87</f>
        <v>155.86595121951217</v>
      </c>
      <c r="M87" s="16">
        <f t="shared" si="8"/>
        <v>0</v>
      </c>
    </row>
    <row r="88" spans="1:15" x14ac:dyDescent="0.2">
      <c r="A88" s="17" t="s">
        <v>105</v>
      </c>
      <c r="B88" s="20"/>
      <c r="C88" s="40" t="s">
        <v>106</v>
      </c>
      <c r="D88" s="20" t="s">
        <v>1</v>
      </c>
      <c r="E88" s="64">
        <v>8.16</v>
      </c>
      <c r="F88" s="39">
        <f t="shared" si="9"/>
        <v>16.473983739837397</v>
      </c>
      <c r="G88" s="16">
        <f>E88*F88</f>
        <v>134.42770731707316</v>
      </c>
      <c r="H88" s="20">
        <v>100</v>
      </c>
      <c r="I88" s="20">
        <v>100</v>
      </c>
      <c r="J88" s="39">
        <v>17.62</v>
      </c>
      <c r="K88" s="39">
        <f t="shared" si="11"/>
        <v>16.473983739837397</v>
      </c>
      <c r="L88" s="65">
        <f>G88</f>
        <v>134.42770731707316</v>
      </c>
      <c r="M88" s="16">
        <f t="shared" si="8"/>
        <v>0</v>
      </c>
    </row>
    <row r="89" spans="1:15" x14ac:dyDescent="0.2">
      <c r="A89" s="17"/>
      <c r="B89" s="20"/>
      <c r="C89" s="40"/>
      <c r="D89" s="20"/>
      <c r="E89" s="64"/>
      <c r="F89" s="39"/>
      <c r="G89" s="16"/>
      <c r="H89" s="20"/>
      <c r="I89" s="20"/>
      <c r="J89" s="39"/>
      <c r="K89" s="39"/>
      <c r="L89" s="65"/>
      <c r="M89" s="16"/>
    </row>
    <row r="90" spans="1:15" x14ac:dyDescent="0.2">
      <c r="A90" s="17"/>
      <c r="B90" s="46">
        <v>14</v>
      </c>
      <c r="C90" s="47" t="s">
        <v>141</v>
      </c>
      <c r="D90" s="46"/>
      <c r="E90" s="67"/>
      <c r="F90" s="39"/>
      <c r="G90" s="68">
        <f>G91</f>
        <v>350.44997154471542</v>
      </c>
      <c r="H90" s="20"/>
      <c r="I90" s="20"/>
      <c r="J90" s="69"/>
      <c r="K90" s="70"/>
      <c r="L90" s="65"/>
      <c r="M90" s="16"/>
    </row>
    <row r="91" spans="1:15" ht="13.5" x14ac:dyDescent="0.25">
      <c r="A91" s="17" t="s">
        <v>107</v>
      </c>
      <c r="B91" s="20"/>
      <c r="C91" s="40" t="s">
        <v>108</v>
      </c>
      <c r="D91" s="20" t="s">
        <v>1</v>
      </c>
      <c r="E91" s="64">
        <v>47.03</v>
      </c>
      <c r="F91" s="39">
        <f t="shared" si="9"/>
        <v>7.4516260162601622</v>
      </c>
      <c r="G91" s="16">
        <f>E91*F91</f>
        <v>350.44997154471542</v>
      </c>
      <c r="H91" s="20">
        <v>100</v>
      </c>
      <c r="I91" s="20">
        <v>100</v>
      </c>
      <c r="J91" s="39">
        <v>7.97</v>
      </c>
      <c r="K91" s="39">
        <f t="shared" si="11"/>
        <v>7.4516260162601622</v>
      </c>
      <c r="L91" s="65">
        <f>G91</f>
        <v>350.44997154471542</v>
      </c>
      <c r="M91" s="16">
        <f t="shared" si="8"/>
        <v>0</v>
      </c>
      <c r="N91" s="12"/>
    </row>
    <row r="92" spans="1:15" ht="13.5" x14ac:dyDescent="0.25">
      <c r="A92" s="17"/>
      <c r="B92" s="20"/>
      <c r="C92" s="40"/>
      <c r="D92" s="20"/>
      <c r="E92" s="64"/>
      <c r="F92" s="39"/>
      <c r="G92" s="16"/>
      <c r="H92" s="18"/>
      <c r="I92" s="20"/>
      <c r="J92" s="81">
        <v>0.22</v>
      </c>
      <c r="K92" s="81">
        <v>0.15</v>
      </c>
      <c r="L92" s="82"/>
      <c r="M92" s="82"/>
      <c r="N92" s="12"/>
    </row>
    <row r="93" spans="1:15" s="14" customFormat="1" x14ac:dyDescent="0.2">
      <c r="A93" s="58"/>
      <c r="B93" s="20"/>
      <c r="C93" s="59" t="s">
        <v>140</v>
      </c>
      <c r="D93" s="20"/>
      <c r="E93" s="64"/>
      <c r="F93" s="83" t="s">
        <v>139</v>
      </c>
      <c r="G93" s="84">
        <f>G10+G17+G22+G33+G40+G44+G48+G51+G59+G63+G67+G71+G84+G90</f>
        <v>50819.668923577236</v>
      </c>
      <c r="H93" s="85"/>
      <c r="J93" s="66"/>
      <c r="K93" s="66"/>
      <c r="L93" s="86">
        <f>SUM(L11:L91)</f>
        <v>49961.252240650407</v>
      </c>
      <c r="M93" s="86">
        <f>SUM(M11:M91)</f>
        <v>858.41668292682914</v>
      </c>
      <c r="O93" s="65"/>
    </row>
    <row r="94" spans="1:15" x14ac:dyDescent="0.2">
      <c r="A94" s="17"/>
      <c r="B94" s="20"/>
      <c r="C94" s="45" t="s">
        <v>148</v>
      </c>
      <c r="D94" s="20"/>
      <c r="E94" s="24"/>
      <c r="F94" s="25"/>
      <c r="G94" s="22"/>
      <c r="H94" s="23"/>
      <c r="I94" s="24"/>
      <c r="J94" s="25"/>
      <c r="K94" s="25"/>
      <c r="L94" s="22"/>
      <c r="M94" s="22"/>
    </row>
    <row r="95" spans="1:15" x14ac:dyDescent="0.2">
      <c r="A95" s="17"/>
      <c r="B95" s="46"/>
      <c r="C95" s="47"/>
      <c r="D95" s="46"/>
      <c r="E95" s="35"/>
      <c r="F95" s="48"/>
      <c r="G95" s="60"/>
      <c r="H95" s="23"/>
      <c r="I95" s="24"/>
      <c r="J95" s="48"/>
      <c r="K95" s="25"/>
      <c r="L95" s="22"/>
      <c r="M95" s="22"/>
    </row>
    <row r="96" spans="1:15" x14ac:dyDescent="0.2">
      <c r="A96" s="17"/>
      <c r="B96" s="20"/>
      <c r="C96" s="40"/>
      <c r="D96" s="20"/>
      <c r="E96" s="41"/>
      <c r="F96" s="25"/>
      <c r="G96" s="22"/>
      <c r="H96" s="23"/>
      <c r="I96" s="24"/>
      <c r="J96" s="25"/>
      <c r="K96" s="25"/>
      <c r="L96" s="22"/>
      <c r="M96" s="22"/>
    </row>
    <row r="97" spans="1:13" x14ac:dyDescent="0.2">
      <c r="A97" s="17"/>
      <c r="B97" s="20"/>
      <c r="C97" s="40"/>
      <c r="D97" s="20"/>
      <c r="E97" s="41"/>
      <c r="F97" s="25"/>
      <c r="G97" s="22"/>
      <c r="H97" s="23"/>
      <c r="I97" s="24"/>
      <c r="J97" s="25"/>
      <c r="K97" s="25"/>
      <c r="L97" s="22"/>
      <c r="M97" s="22"/>
    </row>
    <row r="98" spans="1:13" x14ac:dyDescent="0.2">
      <c r="A98" s="17"/>
      <c r="B98" s="20"/>
      <c r="C98" s="40"/>
      <c r="D98" s="20"/>
      <c r="E98" s="41"/>
      <c r="F98" s="25"/>
      <c r="G98" s="22"/>
      <c r="H98" s="23"/>
      <c r="I98" s="24"/>
      <c r="J98" s="25"/>
      <c r="K98" s="25"/>
      <c r="L98" s="22"/>
      <c r="M98" s="22"/>
    </row>
    <row r="99" spans="1:13" x14ac:dyDescent="0.2">
      <c r="A99" s="17"/>
      <c r="B99" s="20"/>
      <c r="C99" s="40"/>
      <c r="D99" s="20"/>
      <c r="E99" s="41"/>
      <c r="F99" s="25"/>
      <c r="G99" s="22"/>
      <c r="H99" s="23"/>
      <c r="I99" s="24"/>
      <c r="J99" s="25"/>
      <c r="K99" s="25"/>
      <c r="L99" s="22"/>
      <c r="M99" s="22"/>
    </row>
    <row r="100" spans="1:13" x14ac:dyDescent="0.2">
      <c r="A100" s="17"/>
      <c r="B100" s="20"/>
      <c r="C100" s="40"/>
      <c r="D100" s="20"/>
      <c r="E100" s="41"/>
      <c r="F100" s="25"/>
      <c r="G100" s="22"/>
      <c r="H100" s="23"/>
      <c r="I100" s="24"/>
      <c r="J100" s="25"/>
      <c r="K100" s="25"/>
      <c r="L100" s="22"/>
      <c r="M100" s="22"/>
    </row>
    <row r="101" spans="1:13" x14ac:dyDescent="0.2">
      <c r="A101" s="17"/>
      <c r="B101" s="20"/>
      <c r="C101" s="40"/>
      <c r="D101" s="20"/>
      <c r="E101" s="54"/>
      <c r="F101" s="25"/>
      <c r="G101" s="22"/>
      <c r="H101" s="23"/>
      <c r="I101" s="24"/>
      <c r="J101" s="25"/>
      <c r="K101" s="25"/>
      <c r="L101" s="22"/>
      <c r="M101" s="22"/>
    </row>
    <row r="102" spans="1:13" x14ac:dyDescent="0.2">
      <c r="A102" s="17"/>
      <c r="B102" s="46"/>
      <c r="C102" s="33"/>
      <c r="D102" s="46"/>
      <c r="E102" s="35"/>
      <c r="F102" s="48"/>
      <c r="G102" s="60"/>
      <c r="H102" s="23"/>
      <c r="I102" s="24"/>
      <c r="J102" s="48"/>
      <c r="K102" s="25"/>
      <c r="L102" s="22"/>
      <c r="M102" s="22"/>
    </row>
    <row r="103" spans="1:13" x14ac:dyDescent="0.2">
      <c r="A103" s="17"/>
      <c r="B103" s="46"/>
      <c r="C103" s="40"/>
      <c r="D103" s="20"/>
      <c r="E103" s="41"/>
      <c r="F103" s="25"/>
      <c r="G103" s="22"/>
      <c r="H103" s="23"/>
      <c r="I103" s="24"/>
      <c r="J103" s="25"/>
      <c r="K103" s="25"/>
      <c r="L103" s="22"/>
      <c r="M103" s="22"/>
    </row>
    <row r="104" spans="1:13" x14ac:dyDescent="0.2">
      <c r="A104" s="17"/>
      <c r="B104" s="20"/>
      <c r="C104" s="61"/>
      <c r="D104" s="20"/>
      <c r="E104" s="24"/>
      <c r="F104" s="25"/>
      <c r="G104" s="22"/>
      <c r="H104" s="23"/>
      <c r="I104" s="24"/>
      <c r="J104" s="25"/>
      <c r="K104" s="25"/>
      <c r="L104" s="22"/>
      <c r="M104" s="22"/>
    </row>
    <row r="105" spans="1:13" x14ac:dyDescent="0.2">
      <c r="A105" s="17"/>
      <c r="B105" s="18"/>
      <c r="C105" s="61"/>
      <c r="D105" s="20"/>
      <c r="E105" s="20"/>
      <c r="F105" s="25"/>
      <c r="G105" s="22"/>
      <c r="H105" s="23"/>
      <c r="I105" s="24"/>
      <c r="J105" s="25"/>
      <c r="K105" s="25"/>
      <c r="L105" s="22"/>
      <c r="M105" s="22"/>
    </row>
    <row r="106" spans="1:13" x14ac:dyDescent="0.2">
      <c r="A106" s="17"/>
      <c r="B106" s="18"/>
      <c r="C106" s="61"/>
      <c r="D106" s="20"/>
      <c r="E106" s="20"/>
      <c r="F106" s="62"/>
      <c r="G106" s="22"/>
      <c r="H106" s="23"/>
      <c r="I106" s="24"/>
      <c r="J106" s="62"/>
      <c r="K106" s="25"/>
      <c r="L106" s="22"/>
      <c r="M106" s="22"/>
    </row>
    <row r="107" spans="1:13" s="3" customFormat="1" x14ac:dyDescent="0.2">
      <c r="A107" s="17"/>
      <c r="B107" s="18"/>
      <c r="C107" s="61"/>
      <c r="D107" s="20"/>
      <c r="E107" s="20"/>
      <c r="F107" s="25"/>
      <c r="G107" s="22"/>
      <c r="H107" s="23"/>
      <c r="I107" s="24"/>
      <c r="J107" s="25"/>
      <c r="K107" s="25"/>
      <c r="L107" s="22"/>
      <c r="M107" s="22"/>
    </row>
    <row r="108" spans="1:13" x14ac:dyDescent="0.2">
      <c r="A108" s="17"/>
      <c r="B108" s="18"/>
      <c r="C108" s="45"/>
      <c r="D108" s="20"/>
      <c r="E108" s="20"/>
      <c r="F108" s="25"/>
      <c r="G108" s="22"/>
      <c r="H108" s="23"/>
      <c r="I108" s="24"/>
      <c r="J108" s="25"/>
      <c r="K108" s="25"/>
      <c r="L108" s="22"/>
      <c r="M108" s="22"/>
    </row>
    <row r="109" spans="1:13" x14ac:dyDescent="0.2">
      <c r="A109" s="17"/>
      <c r="B109" s="18"/>
      <c r="C109" s="61"/>
      <c r="D109" s="20"/>
      <c r="E109" s="20"/>
      <c r="F109" s="25"/>
      <c r="G109" s="22"/>
      <c r="H109" s="23"/>
      <c r="I109" s="24"/>
      <c r="J109" s="25"/>
      <c r="K109" s="25"/>
      <c r="L109" s="22"/>
      <c r="M109" s="22"/>
    </row>
    <row r="110" spans="1:13" x14ac:dyDescent="0.2">
      <c r="A110" s="17"/>
      <c r="B110" s="18"/>
      <c r="C110" s="61"/>
      <c r="D110" s="20"/>
      <c r="E110" s="20"/>
      <c r="F110" s="25"/>
      <c r="G110" s="22"/>
      <c r="H110" s="23"/>
      <c r="I110" s="24"/>
      <c r="J110" s="25"/>
      <c r="K110" s="25"/>
      <c r="L110" s="22"/>
      <c r="M110" s="22"/>
    </row>
    <row r="111" spans="1:13" x14ac:dyDescent="0.2">
      <c r="A111" s="17"/>
      <c r="B111" s="18"/>
      <c r="C111" s="61"/>
      <c r="D111" s="20"/>
      <c r="E111" s="20"/>
      <c r="F111" s="25"/>
      <c r="G111" s="22"/>
      <c r="H111" s="23"/>
      <c r="I111" s="24"/>
      <c r="J111" s="25"/>
      <c r="K111" s="25"/>
      <c r="L111" s="22"/>
      <c r="M111" s="22"/>
    </row>
    <row r="112" spans="1:13" x14ac:dyDescent="0.2">
      <c r="A112" s="17"/>
      <c r="B112" s="18"/>
      <c r="C112" s="61"/>
      <c r="D112" s="20"/>
      <c r="E112" s="20"/>
      <c r="F112" s="25"/>
      <c r="G112" s="22"/>
      <c r="H112" s="23"/>
      <c r="I112" s="61"/>
      <c r="J112" s="25"/>
      <c r="K112" s="25"/>
      <c r="L112" s="22"/>
      <c r="M112" s="22"/>
    </row>
    <row r="113" spans="1:13" x14ac:dyDescent="0.2">
      <c r="A113" s="17"/>
      <c r="B113" s="18"/>
      <c r="C113" s="61"/>
      <c r="D113" s="20"/>
      <c r="E113" s="20"/>
      <c r="F113" s="25"/>
      <c r="G113" s="22"/>
      <c r="H113" s="23"/>
      <c r="I113" s="24"/>
      <c r="J113" s="25"/>
      <c r="K113" s="25"/>
      <c r="L113" s="22"/>
      <c r="M113" s="22"/>
    </row>
    <row r="114" spans="1:13" x14ac:dyDescent="0.2">
      <c r="A114" s="17"/>
      <c r="B114" s="18"/>
      <c r="C114" s="61"/>
      <c r="D114" s="20"/>
      <c r="E114" s="20"/>
      <c r="F114" s="25"/>
      <c r="G114" s="22"/>
      <c r="H114" s="23"/>
      <c r="I114" s="24"/>
      <c r="J114" s="25"/>
      <c r="K114" s="25"/>
      <c r="L114" s="22"/>
      <c r="M114" s="22"/>
    </row>
    <row r="115" spans="1:13" x14ac:dyDescent="0.2">
      <c r="A115" s="17"/>
      <c r="B115" s="18"/>
      <c r="C115" s="61"/>
      <c r="D115" s="20"/>
      <c r="E115" s="20"/>
      <c r="F115" s="25"/>
      <c r="G115" s="22"/>
      <c r="H115" s="23"/>
      <c r="I115" s="24"/>
      <c r="J115" s="25"/>
      <c r="K115" s="25"/>
      <c r="L115" s="22"/>
      <c r="M115" s="22"/>
    </row>
    <row r="116" spans="1:13" x14ac:dyDescent="0.2">
      <c r="A116" s="17"/>
      <c r="B116" s="18"/>
      <c r="C116" s="61"/>
      <c r="D116" s="20"/>
      <c r="E116" s="20"/>
      <c r="F116" s="25"/>
      <c r="G116" s="22"/>
      <c r="H116" s="23"/>
      <c r="I116" s="24"/>
      <c r="J116" s="25"/>
      <c r="K116" s="25"/>
      <c r="L116" s="22"/>
      <c r="M116" s="22"/>
    </row>
    <row r="117" spans="1:13" x14ac:dyDescent="0.2">
      <c r="A117" s="17"/>
      <c r="B117" s="18"/>
      <c r="C117" s="61"/>
      <c r="D117" s="20"/>
      <c r="E117" s="20"/>
      <c r="F117" s="25"/>
      <c r="G117" s="22"/>
      <c r="H117" s="23"/>
      <c r="I117" s="24"/>
      <c r="J117" s="25"/>
      <c r="K117" s="25"/>
      <c r="L117" s="22"/>
      <c r="M117" s="22"/>
    </row>
    <row r="118" spans="1:13" x14ac:dyDescent="0.2">
      <c r="A118" s="17"/>
      <c r="B118" s="18"/>
      <c r="C118" s="61"/>
      <c r="D118" s="20"/>
      <c r="E118" s="20"/>
      <c r="F118" s="25"/>
      <c r="G118" s="22"/>
      <c r="H118" s="23"/>
      <c r="I118" s="24"/>
      <c r="J118" s="25"/>
      <c r="K118" s="25"/>
      <c r="L118" s="22"/>
      <c r="M118" s="22"/>
    </row>
    <row r="119" spans="1:13" x14ac:dyDescent="0.2">
      <c r="A119" s="17"/>
      <c r="B119" s="18"/>
      <c r="C119" s="61"/>
      <c r="D119" s="20"/>
      <c r="E119" s="20"/>
      <c r="F119" s="25"/>
      <c r="G119" s="22"/>
      <c r="H119" s="23"/>
      <c r="I119" s="24"/>
      <c r="J119" s="25"/>
      <c r="K119" s="25"/>
      <c r="L119" s="22"/>
      <c r="M119" s="22"/>
    </row>
    <row r="120" spans="1:13" x14ac:dyDescent="0.2">
      <c r="A120" s="17"/>
      <c r="B120" s="18"/>
      <c r="C120" s="61"/>
      <c r="D120" s="20"/>
      <c r="E120" s="20"/>
      <c r="F120" s="25"/>
      <c r="G120" s="22"/>
      <c r="H120" s="23"/>
      <c r="I120" s="24"/>
      <c r="J120" s="25"/>
      <c r="K120" s="25"/>
      <c r="L120" s="22"/>
      <c r="M120" s="22"/>
    </row>
    <row r="121" spans="1:13" x14ac:dyDescent="0.2">
      <c r="A121" s="17"/>
      <c r="B121" s="18"/>
      <c r="C121" s="61"/>
      <c r="D121" s="20"/>
      <c r="E121" s="20"/>
      <c r="F121" s="25"/>
      <c r="G121" s="22"/>
      <c r="H121" s="23"/>
      <c r="I121" s="24"/>
      <c r="J121" s="25"/>
      <c r="K121" s="25"/>
      <c r="L121" s="22"/>
      <c r="M121" s="22"/>
    </row>
    <row r="122" spans="1:13" x14ac:dyDescent="0.2">
      <c r="A122" s="17"/>
      <c r="B122" s="18"/>
      <c r="C122" s="61"/>
      <c r="D122" s="20"/>
      <c r="E122" s="20"/>
      <c r="F122" s="25"/>
      <c r="G122" s="22"/>
      <c r="H122" s="23"/>
      <c r="I122" s="24"/>
      <c r="J122" s="25"/>
      <c r="K122" s="25"/>
      <c r="L122" s="22"/>
      <c r="M122" s="22"/>
    </row>
    <row r="123" spans="1:13" x14ac:dyDescent="0.2">
      <c r="A123" s="17"/>
      <c r="B123" s="18"/>
      <c r="C123" s="61"/>
      <c r="D123" s="20"/>
      <c r="E123" s="20"/>
      <c r="F123" s="25"/>
      <c r="G123" s="22"/>
      <c r="H123" s="23"/>
      <c r="I123" s="24"/>
      <c r="J123" s="25"/>
      <c r="K123" s="25"/>
      <c r="L123" s="22"/>
      <c r="M123" s="22"/>
    </row>
    <row r="124" spans="1:13" x14ac:dyDescent="0.2">
      <c r="A124" s="17"/>
      <c r="B124" s="18"/>
      <c r="C124" s="61"/>
      <c r="D124" s="20"/>
      <c r="E124" s="20"/>
      <c r="F124" s="25"/>
      <c r="G124" s="22"/>
      <c r="H124" s="23"/>
      <c r="I124" s="24"/>
      <c r="J124" s="25"/>
      <c r="K124" s="25"/>
      <c r="L124" s="22"/>
      <c r="M124" s="22"/>
    </row>
    <row r="125" spans="1:13" x14ac:dyDescent="0.2">
      <c r="A125" s="17"/>
      <c r="B125" s="18"/>
      <c r="C125" s="61"/>
      <c r="D125" s="20"/>
      <c r="E125" s="20"/>
      <c r="F125" s="25"/>
      <c r="G125" s="22"/>
      <c r="H125" s="23"/>
      <c r="I125" s="24"/>
      <c r="J125" s="25"/>
      <c r="K125" s="25"/>
      <c r="L125" s="22"/>
      <c r="M125" s="22"/>
    </row>
    <row r="126" spans="1:13" x14ac:dyDescent="0.2">
      <c r="A126" s="17"/>
      <c r="B126" s="18"/>
      <c r="C126" s="61"/>
      <c r="D126" s="20"/>
      <c r="E126" s="20"/>
      <c r="F126" s="25"/>
      <c r="G126" s="22"/>
      <c r="H126" s="23"/>
      <c r="I126" s="24"/>
      <c r="J126" s="25"/>
      <c r="K126" s="25"/>
      <c r="L126" s="22"/>
      <c r="M126" s="22"/>
    </row>
    <row r="127" spans="1:13" x14ac:dyDescent="0.2">
      <c r="A127" s="17"/>
      <c r="B127" s="18"/>
      <c r="C127" s="61"/>
      <c r="D127" s="20"/>
      <c r="E127" s="20"/>
      <c r="F127" s="25"/>
      <c r="G127" s="22"/>
      <c r="H127" s="23"/>
      <c r="I127" s="24"/>
      <c r="J127" s="25"/>
      <c r="K127" s="25"/>
      <c r="L127" s="22"/>
      <c r="M127" s="22"/>
    </row>
    <row r="128" spans="1:13" x14ac:dyDescent="0.2">
      <c r="A128" s="17"/>
      <c r="B128" s="18"/>
      <c r="C128" s="61"/>
      <c r="D128" s="20"/>
      <c r="E128" s="20"/>
      <c r="F128" s="25"/>
      <c r="G128" s="22"/>
      <c r="H128" s="23"/>
      <c r="I128" s="24"/>
      <c r="J128" s="25"/>
      <c r="K128" s="25"/>
      <c r="L128" s="22"/>
      <c r="M128" s="22"/>
    </row>
    <row r="129" spans="1:13" x14ac:dyDescent="0.2">
      <c r="A129" s="17"/>
      <c r="B129" s="18"/>
      <c r="C129" s="61"/>
      <c r="D129" s="20"/>
      <c r="E129" s="20"/>
      <c r="F129" s="25"/>
      <c r="G129" s="22"/>
      <c r="H129" s="23"/>
      <c r="I129" s="24"/>
      <c r="J129" s="25"/>
      <c r="K129" s="25"/>
      <c r="L129" s="22"/>
      <c r="M129" s="22"/>
    </row>
    <row r="130" spans="1:13" x14ac:dyDescent="0.2">
      <c r="A130" s="17"/>
      <c r="B130" s="18"/>
      <c r="C130" s="61"/>
      <c r="D130" s="20"/>
      <c r="E130" s="20"/>
      <c r="F130" s="25"/>
      <c r="G130" s="22"/>
      <c r="H130" s="23"/>
      <c r="I130" s="24"/>
      <c r="J130" s="25"/>
      <c r="K130" s="25"/>
      <c r="L130" s="22"/>
      <c r="M130" s="22"/>
    </row>
    <row r="131" spans="1:13" x14ac:dyDescent="0.2">
      <c r="A131" s="17"/>
      <c r="B131" s="18"/>
      <c r="C131" s="61"/>
      <c r="D131" s="20"/>
      <c r="E131" s="20"/>
      <c r="F131" s="25"/>
      <c r="G131" s="22"/>
      <c r="H131" s="23"/>
      <c r="I131" s="24"/>
      <c r="J131" s="25"/>
      <c r="K131" s="25"/>
      <c r="L131" s="22"/>
      <c r="M131" s="22"/>
    </row>
    <row r="132" spans="1:13" x14ac:dyDescent="0.2">
      <c r="A132" s="17"/>
      <c r="B132" s="18"/>
      <c r="C132" s="61"/>
      <c r="D132" s="20"/>
      <c r="E132" s="20"/>
      <c r="F132" s="25"/>
      <c r="G132" s="22"/>
      <c r="H132" s="23"/>
      <c r="I132" s="24"/>
      <c r="J132" s="25"/>
      <c r="K132" s="25"/>
      <c r="L132" s="22"/>
      <c r="M132" s="22"/>
    </row>
    <row r="133" spans="1:13" x14ac:dyDescent="0.2">
      <c r="A133" s="17"/>
      <c r="B133" s="18"/>
      <c r="C133" s="61"/>
      <c r="D133" s="20"/>
      <c r="E133" s="20"/>
      <c r="F133" s="25"/>
      <c r="G133" s="22"/>
      <c r="H133" s="23"/>
      <c r="I133" s="24"/>
      <c r="J133" s="25"/>
      <c r="K133" s="25"/>
      <c r="L133" s="22"/>
      <c r="M133" s="22"/>
    </row>
    <row r="134" spans="1:13" x14ac:dyDescent="0.2">
      <c r="A134" s="17"/>
      <c r="B134" s="18"/>
      <c r="C134" s="61"/>
      <c r="D134" s="20"/>
      <c r="E134" s="20"/>
      <c r="F134" s="25"/>
      <c r="G134" s="22"/>
      <c r="H134" s="23"/>
      <c r="I134" s="24"/>
      <c r="J134" s="25"/>
      <c r="K134" s="25"/>
      <c r="L134" s="22"/>
      <c r="M134" s="22"/>
    </row>
    <row r="135" spans="1:13" x14ac:dyDescent="0.2">
      <c r="A135" s="17"/>
      <c r="B135" s="18"/>
      <c r="C135" s="61"/>
      <c r="D135" s="20"/>
      <c r="E135" s="20"/>
      <c r="F135" s="25"/>
      <c r="G135" s="22"/>
      <c r="H135" s="23"/>
      <c r="I135" s="24"/>
      <c r="J135" s="25"/>
      <c r="K135" s="25"/>
      <c r="L135" s="22"/>
      <c r="M135" s="22"/>
    </row>
    <row r="136" spans="1:13" x14ac:dyDescent="0.2">
      <c r="A136" s="17"/>
      <c r="B136" s="18"/>
      <c r="C136" s="61"/>
      <c r="D136" s="20"/>
      <c r="E136" s="20"/>
      <c r="F136" s="25"/>
      <c r="G136" s="22"/>
      <c r="H136" s="23"/>
      <c r="I136" s="24"/>
      <c r="J136" s="25"/>
      <c r="K136" s="25"/>
      <c r="L136" s="22"/>
      <c r="M136" s="22"/>
    </row>
    <row r="137" spans="1:13" x14ac:dyDescent="0.2">
      <c r="A137" s="17"/>
      <c r="B137" s="18"/>
      <c r="C137" s="61"/>
      <c r="D137" s="20"/>
      <c r="E137" s="20"/>
      <c r="F137" s="25"/>
      <c r="G137" s="22"/>
      <c r="H137" s="23"/>
      <c r="I137" s="24"/>
      <c r="J137" s="25"/>
      <c r="K137" s="25"/>
      <c r="L137" s="22"/>
      <c r="M137" s="22"/>
    </row>
    <row r="138" spans="1:13" x14ac:dyDescent="0.2">
      <c r="A138" s="17"/>
      <c r="B138" s="18"/>
      <c r="C138" s="61"/>
      <c r="D138" s="20"/>
      <c r="E138" s="20"/>
      <c r="F138" s="25"/>
      <c r="G138" s="22"/>
      <c r="H138" s="23"/>
      <c r="I138" s="24"/>
      <c r="J138" s="25"/>
      <c r="K138" s="25"/>
      <c r="L138" s="22"/>
      <c r="M138" s="22"/>
    </row>
    <row r="139" spans="1:13" x14ac:dyDescent="0.2">
      <c r="A139" s="17"/>
      <c r="B139" s="18"/>
      <c r="C139" s="61"/>
      <c r="D139" s="20"/>
      <c r="E139" s="20"/>
      <c r="F139" s="25"/>
      <c r="G139" s="22"/>
      <c r="H139" s="23"/>
      <c r="I139" s="24"/>
      <c r="J139" s="25"/>
      <c r="K139" s="25"/>
      <c r="L139" s="22"/>
      <c r="M139" s="22"/>
    </row>
    <row r="140" spans="1:13" x14ac:dyDescent="0.2">
      <c r="A140" s="17"/>
      <c r="B140" s="18"/>
      <c r="C140" s="61"/>
      <c r="D140" s="20"/>
      <c r="E140" s="20"/>
      <c r="F140" s="25"/>
      <c r="G140" s="22"/>
      <c r="H140" s="23"/>
      <c r="I140" s="24"/>
      <c r="J140" s="25"/>
      <c r="K140" s="25"/>
      <c r="L140" s="22"/>
      <c r="M140" s="22"/>
    </row>
    <row r="141" spans="1:13" x14ac:dyDescent="0.2">
      <c r="A141" s="17"/>
      <c r="B141" s="18"/>
      <c r="C141" s="61"/>
      <c r="D141" s="20"/>
      <c r="E141" s="20"/>
      <c r="F141" s="25"/>
      <c r="G141" s="22"/>
      <c r="H141" s="23"/>
      <c r="I141" s="24"/>
      <c r="J141" s="25"/>
      <c r="K141" s="25"/>
      <c r="L141" s="22"/>
      <c r="M141" s="22"/>
    </row>
    <row r="142" spans="1:13" x14ac:dyDescent="0.2">
      <c r="C142" s="9"/>
      <c r="E142" s="2"/>
    </row>
    <row r="143" spans="1:13" x14ac:dyDescent="0.2">
      <c r="C143" s="9"/>
      <c r="E143" s="2"/>
    </row>
    <row r="144" spans="1:13" x14ac:dyDescent="0.2">
      <c r="C144" s="9"/>
      <c r="E144" s="2"/>
    </row>
    <row r="145" spans="3:5" x14ac:dyDescent="0.2">
      <c r="C145" s="9"/>
      <c r="E145" s="2"/>
    </row>
    <row r="146" spans="3:5" x14ac:dyDescent="0.2">
      <c r="E146" s="2"/>
    </row>
    <row r="147" spans="3:5" x14ac:dyDescent="0.2">
      <c r="E147" s="2"/>
    </row>
    <row r="148" spans="3:5" x14ac:dyDescent="0.2">
      <c r="E148" s="2"/>
    </row>
    <row r="149" spans="3:5" x14ac:dyDescent="0.2">
      <c r="E149" s="2"/>
    </row>
    <row r="150" spans="3:5" x14ac:dyDescent="0.2">
      <c r="E150" s="2"/>
    </row>
    <row r="151" spans="3:5" x14ac:dyDescent="0.2">
      <c r="E151" s="2"/>
    </row>
    <row r="152" spans="3:5" x14ac:dyDescent="0.2">
      <c r="E152" s="2"/>
    </row>
    <row r="153" spans="3:5" x14ac:dyDescent="0.2">
      <c r="E153" s="2"/>
    </row>
    <row r="154" spans="3:5" x14ac:dyDescent="0.2">
      <c r="E154" s="2"/>
    </row>
    <row r="155" spans="3:5" x14ac:dyDescent="0.2">
      <c r="E155" s="2"/>
    </row>
    <row r="156" spans="3:5" x14ac:dyDescent="0.2">
      <c r="E156" s="2"/>
    </row>
    <row r="157" spans="3:5" x14ac:dyDescent="0.2">
      <c r="E157" s="2"/>
    </row>
    <row r="158" spans="3:5" x14ac:dyDescent="0.2">
      <c r="E158" s="2"/>
    </row>
    <row r="159" spans="3:5" x14ac:dyDescent="0.2">
      <c r="E159" s="2"/>
    </row>
    <row r="160" spans="3:5" x14ac:dyDescent="0.2">
      <c r="E160" s="2"/>
    </row>
    <row r="161" spans="5:5" x14ac:dyDescent="0.2">
      <c r="E161" s="2"/>
    </row>
    <row r="162" spans="5:5" x14ac:dyDescent="0.2">
      <c r="E162" s="2"/>
    </row>
    <row r="163" spans="5:5" x14ac:dyDescent="0.2">
      <c r="E163" s="2"/>
    </row>
    <row r="164" spans="5:5" x14ac:dyDescent="0.2">
      <c r="E164" s="2"/>
    </row>
    <row r="165" spans="5:5" x14ac:dyDescent="0.2">
      <c r="E165" s="2"/>
    </row>
    <row r="166" spans="5:5" x14ac:dyDescent="0.2">
      <c r="E166" s="2"/>
    </row>
    <row r="167" spans="5:5" x14ac:dyDescent="0.2">
      <c r="E167" s="2"/>
    </row>
    <row r="169" spans="5:5" x14ac:dyDescent="0.2">
      <c r="E169" s="2"/>
    </row>
    <row r="170" spans="5:5" x14ac:dyDescent="0.2">
      <c r="E170" s="2"/>
    </row>
  </sheetData>
  <phoneticPr fontId="0" type="noConversion"/>
  <printOptions horizontalCentered="1"/>
  <pageMargins left="0.78740157480314965" right="0.19685039370078741" top="0.78740157480314965" bottom="0.78740157480314965" header="0.39370078740157483" footer="0.39370078740157483"/>
  <pageSetup paperSize="9" orientation="portrait" horizontalDpi="4294967293" verticalDpi="300" r:id="rId1"/>
  <headerFooter alignWithMargins="0">
    <oddHeader>&amp;C&amp;"Swis721 LtEx BT,Light"&amp;8UNIFACEF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T490"/>
  <sheetViews>
    <sheetView tabSelected="1" view="pageLayout" topLeftCell="A424" zoomScale="110" zoomScaleNormal="100" zoomScaleSheetLayoutView="90" zoomScalePageLayoutView="110" workbookViewId="0">
      <selection activeCell="D451" sqref="D451"/>
    </sheetView>
  </sheetViews>
  <sheetFormatPr defaultRowHeight="12.75" x14ac:dyDescent="0.2"/>
  <cols>
    <col min="1" max="1" width="9.28515625" style="191" customWidth="1"/>
    <col min="2" max="2" width="4.7109375" customWidth="1"/>
    <col min="3" max="3" width="70.85546875" style="197" customWidth="1"/>
    <col min="4" max="4" width="4.7109375" customWidth="1"/>
    <col min="5" max="5" width="9.7109375" style="134" customWidth="1"/>
    <col min="6" max="6" width="12.7109375" style="266" customWidth="1"/>
    <col min="7" max="7" width="15.7109375" style="201" customWidth="1"/>
    <col min="8" max="8" width="11.7109375" style="203" customWidth="1"/>
    <col min="9" max="9" width="11.85546875" style="203" customWidth="1"/>
    <col min="10" max="11" width="8.7109375" style="201" customWidth="1"/>
    <col min="12" max="13" width="10.7109375" style="201" customWidth="1"/>
    <col min="14" max="14" width="11.5703125" style="200" customWidth="1"/>
    <col min="15" max="15" width="10.5703125" style="200" customWidth="1"/>
    <col min="16" max="16" width="9.140625" style="200" customWidth="1"/>
    <col min="17" max="18" width="9.140625" style="201" customWidth="1"/>
    <col min="19" max="19" width="16" hidden="1" customWidth="1"/>
    <col min="20" max="20" width="11.28515625" hidden="1" customWidth="1"/>
    <col min="21" max="21" width="0" hidden="1" customWidth="1"/>
  </cols>
  <sheetData>
    <row r="1" spans="1:20" ht="12.75" customHeight="1" x14ac:dyDescent="0.2">
      <c r="A1" s="375" t="s">
        <v>618</v>
      </c>
      <c r="B1" s="375"/>
      <c r="C1" s="375"/>
      <c r="D1" s="375"/>
      <c r="E1" s="375"/>
      <c r="F1" s="375"/>
      <c r="G1" s="375"/>
      <c r="H1" s="158"/>
      <c r="I1" s="158"/>
      <c r="J1" s="22"/>
      <c r="K1" s="22"/>
      <c r="L1" s="22"/>
      <c r="M1" s="22"/>
    </row>
    <row r="2" spans="1:20" x14ac:dyDescent="0.2">
      <c r="A2" s="173"/>
      <c r="B2" s="18"/>
      <c r="C2" s="195"/>
      <c r="D2" s="20"/>
      <c r="E2" s="129"/>
      <c r="F2" s="250"/>
      <c r="G2" s="22"/>
      <c r="H2" s="158"/>
      <c r="I2" s="158"/>
      <c r="J2" s="22"/>
      <c r="K2" s="22"/>
      <c r="L2" s="22"/>
      <c r="M2" s="22"/>
    </row>
    <row r="3" spans="1:20" ht="12.75" customHeight="1" x14ac:dyDescent="0.2">
      <c r="A3" s="375" t="s">
        <v>540</v>
      </c>
      <c r="B3" s="375"/>
      <c r="C3" s="375"/>
      <c r="D3" s="375"/>
      <c r="E3" s="375"/>
      <c r="F3" s="375"/>
      <c r="G3" s="375"/>
      <c r="H3" s="158"/>
      <c r="I3" s="158"/>
      <c r="J3" s="22"/>
      <c r="K3" s="22"/>
      <c r="L3" s="22"/>
      <c r="M3" s="22"/>
    </row>
    <row r="4" spans="1:20" ht="12.75" customHeight="1" x14ac:dyDescent="0.2">
      <c r="A4" s="375" t="s">
        <v>138</v>
      </c>
      <c r="B4" s="375"/>
      <c r="C4" s="375"/>
      <c r="D4" s="375"/>
      <c r="E4" s="375"/>
      <c r="F4" s="375"/>
      <c r="G4" s="375"/>
      <c r="H4" s="158"/>
      <c r="I4" s="158"/>
      <c r="J4" s="22"/>
      <c r="K4" s="22"/>
      <c r="L4" s="22"/>
      <c r="M4" s="22"/>
    </row>
    <row r="5" spans="1:20" ht="12.75" customHeight="1" x14ac:dyDescent="0.2">
      <c r="A5" s="375" t="s">
        <v>135</v>
      </c>
      <c r="B5" s="375"/>
      <c r="C5" s="375"/>
      <c r="D5" s="375"/>
      <c r="E5" s="375"/>
      <c r="F5" s="375"/>
      <c r="G5" s="375"/>
      <c r="H5" s="158"/>
      <c r="I5" s="158"/>
      <c r="J5" s="22"/>
      <c r="K5" s="22"/>
      <c r="L5" s="22"/>
      <c r="M5" s="22"/>
    </row>
    <row r="6" spans="1:20" ht="12.75" customHeight="1" x14ac:dyDescent="0.2">
      <c r="A6" s="376" t="s">
        <v>349</v>
      </c>
      <c r="B6" s="376"/>
      <c r="C6" s="376"/>
      <c r="D6" s="376"/>
      <c r="E6" s="376"/>
      <c r="F6" s="376"/>
      <c r="G6" s="376"/>
      <c r="H6" s="158"/>
      <c r="I6" s="158"/>
      <c r="J6" s="22"/>
      <c r="K6" s="22"/>
      <c r="L6" s="22"/>
      <c r="M6" s="22"/>
    </row>
    <row r="7" spans="1:20" ht="12.75" customHeight="1" x14ac:dyDescent="0.2">
      <c r="A7" s="376" t="s">
        <v>256</v>
      </c>
      <c r="B7" s="376"/>
      <c r="C7" s="376"/>
      <c r="D7" s="376"/>
      <c r="E7" s="376"/>
      <c r="F7" s="376"/>
      <c r="G7" s="376"/>
      <c r="H7" s="236"/>
      <c r="I7" s="236"/>
      <c r="J7" s="222"/>
      <c r="K7" s="222"/>
      <c r="L7" s="222"/>
      <c r="M7" s="22"/>
    </row>
    <row r="8" spans="1:20" x14ac:dyDescent="0.2">
      <c r="A8" s="173"/>
      <c r="B8" s="18"/>
      <c r="C8" s="196"/>
      <c r="D8" s="20"/>
      <c r="E8" s="129"/>
      <c r="F8" s="251"/>
      <c r="G8" s="22"/>
      <c r="H8" s="236"/>
      <c r="I8" s="226"/>
      <c r="J8" s="226"/>
      <c r="K8" s="226"/>
      <c r="L8" s="226"/>
      <c r="M8" s="22"/>
    </row>
    <row r="9" spans="1:20" s="108" customFormat="1" x14ac:dyDescent="0.2">
      <c r="A9" s="366" t="s">
        <v>20</v>
      </c>
      <c r="B9" s="367" t="s">
        <v>136</v>
      </c>
      <c r="C9" s="368" t="s">
        <v>134</v>
      </c>
      <c r="D9" s="369" t="s">
        <v>0</v>
      </c>
      <c r="E9" s="370" t="s">
        <v>25</v>
      </c>
      <c r="F9" s="374" t="s">
        <v>579</v>
      </c>
      <c r="G9" s="373" t="s">
        <v>580</v>
      </c>
      <c r="H9" s="237"/>
      <c r="I9" s="238"/>
      <c r="J9" s="224"/>
      <c r="K9" s="224"/>
      <c r="L9" s="223"/>
      <c r="M9" s="60"/>
      <c r="N9" s="202"/>
      <c r="O9" s="202"/>
      <c r="P9" s="202"/>
      <c r="Q9" s="203"/>
      <c r="R9" s="203"/>
    </row>
    <row r="10" spans="1:20" x14ac:dyDescent="0.2">
      <c r="A10" s="366"/>
      <c r="B10" s="367"/>
      <c r="C10" s="368"/>
      <c r="D10" s="369"/>
      <c r="E10" s="370"/>
      <c r="F10" s="374"/>
      <c r="G10" s="373"/>
      <c r="H10" s="237"/>
      <c r="I10" s="237"/>
      <c r="J10" s="224"/>
      <c r="K10" s="225"/>
      <c r="L10" s="223"/>
      <c r="M10" s="60"/>
    </row>
    <row r="11" spans="1:20" x14ac:dyDescent="0.2">
      <c r="A11" s="174"/>
      <c r="B11" s="32"/>
      <c r="C11" s="33"/>
      <c r="D11" s="34"/>
      <c r="E11" s="167"/>
      <c r="F11" s="252"/>
      <c r="G11" s="37"/>
      <c r="H11" s="239"/>
      <c r="I11" s="239"/>
      <c r="J11" s="37"/>
      <c r="K11" s="204"/>
      <c r="L11" s="60"/>
      <c r="M11" s="60"/>
    </row>
    <row r="12" spans="1:20" s="94" customFormat="1" x14ac:dyDescent="0.2">
      <c r="A12" s="309"/>
      <c r="B12" s="320">
        <v>1</v>
      </c>
      <c r="C12" s="321" t="s">
        <v>9</v>
      </c>
      <c r="D12" s="313"/>
      <c r="E12" s="322"/>
      <c r="F12" s="298"/>
      <c r="G12" s="293">
        <f>SUM(G13:G22)</f>
        <v>0</v>
      </c>
      <c r="H12" s="98"/>
      <c r="I12" s="98"/>
      <c r="J12" s="98"/>
      <c r="K12" s="98"/>
      <c r="L12" s="98"/>
      <c r="M12" s="98"/>
      <c r="N12" s="128"/>
      <c r="O12" s="128"/>
      <c r="P12" s="128"/>
      <c r="Q12" s="205"/>
      <c r="R12" s="205"/>
    </row>
    <row r="13" spans="1:20" s="94" customFormat="1" x14ac:dyDescent="0.2">
      <c r="A13" s="175" t="s">
        <v>26</v>
      </c>
      <c r="B13" s="51"/>
      <c r="C13" s="40" t="s">
        <v>27</v>
      </c>
      <c r="D13" s="51" t="s">
        <v>2</v>
      </c>
      <c r="E13" s="162">
        <v>37.21</v>
      </c>
      <c r="F13" s="111">
        <v>159.38</v>
      </c>
      <c r="G13" s="98"/>
      <c r="H13" s="95"/>
      <c r="I13" s="95"/>
      <c r="J13" s="98"/>
      <c r="K13" s="98"/>
      <c r="L13" s="100"/>
      <c r="M13" s="98"/>
      <c r="N13" s="128"/>
      <c r="O13" s="128"/>
      <c r="P13" s="128"/>
      <c r="Q13" s="205"/>
      <c r="R13" s="205"/>
    </row>
    <row r="14" spans="1:20" s="94" customFormat="1" x14ac:dyDescent="0.2">
      <c r="A14" s="175" t="s">
        <v>73</v>
      </c>
      <c r="B14" s="51"/>
      <c r="C14" s="40" t="s">
        <v>74</v>
      </c>
      <c r="D14" s="51" t="s">
        <v>2</v>
      </c>
      <c r="E14" s="162">
        <v>62.879999999999995</v>
      </c>
      <c r="F14" s="111">
        <v>36.17</v>
      </c>
      <c r="G14" s="98"/>
      <c r="H14" s="95"/>
      <c r="I14" s="95"/>
      <c r="J14" s="98"/>
      <c r="K14" s="98"/>
      <c r="L14" s="100"/>
      <c r="M14" s="98"/>
      <c r="N14" s="128"/>
      <c r="O14" s="128"/>
      <c r="P14" s="128"/>
      <c r="Q14" s="205"/>
      <c r="R14" s="205"/>
    </row>
    <row r="15" spans="1:20" s="94" customFormat="1" ht="24" x14ac:dyDescent="0.2">
      <c r="A15" s="271" t="s">
        <v>150</v>
      </c>
      <c r="B15" s="101"/>
      <c r="C15" s="43" t="s">
        <v>4</v>
      </c>
      <c r="D15" s="109" t="s">
        <v>1</v>
      </c>
      <c r="E15" s="246">
        <v>23.2</v>
      </c>
      <c r="F15" s="106">
        <v>240.31</v>
      </c>
      <c r="G15" s="110"/>
      <c r="H15" s="99"/>
      <c r="I15" s="99"/>
      <c r="J15" s="98"/>
      <c r="K15" s="98"/>
      <c r="L15" s="100"/>
      <c r="M15" s="98"/>
      <c r="N15" s="128"/>
      <c r="O15" s="128"/>
      <c r="P15" s="128"/>
      <c r="Q15" s="205"/>
      <c r="R15" s="205"/>
    </row>
    <row r="16" spans="1:20" s="94" customFormat="1" ht="24" x14ac:dyDescent="0.2">
      <c r="A16" s="271">
        <v>73686</v>
      </c>
      <c r="B16" s="101"/>
      <c r="C16" s="40" t="s">
        <v>151</v>
      </c>
      <c r="D16" s="109" t="s">
        <v>1</v>
      </c>
      <c r="E16" s="246">
        <v>737.56</v>
      </c>
      <c r="F16" s="106">
        <v>12.651399999999999</v>
      </c>
      <c r="G16" s="110"/>
      <c r="H16" s="99"/>
      <c r="I16" s="99"/>
      <c r="J16" s="98"/>
      <c r="K16" s="98"/>
      <c r="L16" s="100"/>
      <c r="M16" s="98"/>
      <c r="N16" s="206"/>
      <c r="O16" s="128"/>
      <c r="P16" s="128"/>
      <c r="Q16" s="205"/>
      <c r="R16" s="205"/>
      <c r="T16" s="94">
        <f>290.45+77.54+12.98</f>
        <v>380.97</v>
      </c>
    </row>
    <row r="17" spans="1:19" s="94" customFormat="1" x14ac:dyDescent="0.2">
      <c r="A17" s="175" t="s">
        <v>75</v>
      </c>
      <c r="B17" s="51"/>
      <c r="C17" s="40" t="s">
        <v>76</v>
      </c>
      <c r="D17" s="51" t="s">
        <v>1</v>
      </c>
      <c r="E17" s="162">
        <v>3080.9700000000003</v>
      </c>
      <c r="F17" s="111">
        <v>10.23</v>
      </c>
      <c r="G17" s="98"/>
      <c r="H17" s="95"/>
      <c r="I17" s="95"/>
      <c r="J17" s="98"/>
      <c r="K17" s="98"/>
      <c r="L17" s="100"/>
      <c r="M17" s="98"/>
      <c r="N17" s="128"/>
      <c r="O17" s="128"/>
      <c r="P17" s="128"/>
      <c r="Q17" s="205"/>
      <c r="R17" s="205"/>
    </row>
    <row r="18" spans="1:19" s="94" customFormat="1" ht="24" x14ac:dyDescent="0.2">
      <c r="A18" s="173">
        <v>72208</v>
      </c>
      <c r="B18" s="20"/>
      <c r="C18" s="55" t="s">
        <v>350</v>
      </c>
      <c r="D18" s="88" t="s">
        <v>2</v>
      </c>
      <c r="E18" s="162">
        <v>32.299999999999997</v>
      </c>
      <c r="F18" s="76">
        <v>3.5867999999999998</v>
      </c>
      <c r="G18" s="98"/>
      <c r="H18" s="66"/>
      <c r="I18" s="66"/>
      <c r="J18" s="98"/>
      <c r="K18" s="98"/>
      <c r="L18" s="100"/>
      <c r="M18" s="98"/>
      <c r="N18" s="128"/>
      <c r="O18" s="128"/>
      <c r="P18" s="128"/>
      <c r="Q18" s="205"/>
      <c r="R18" s="205"/>
    </row>
    <row r="19" spans="1:19" s="94" customFormat="1" ht="24" x14ac:dyDescent="0.2">
      <c r="A19" s="271" t="s">
        <v>343</v>
      </c>
      <c r="B19" s="51"/>
      <c r="C19" s="55" t="s">
        <v>344</v>
      </c>
      <c r="D19" s="109" t="s">
        <v>1</v>
      </c>
      <c r="E19" s="246">
        <v>384.87</v>
      </c>
      <c r="F19" s="106">
        <v>41.48</v>
      </c>
      <c r="G19" s="110"/>
      <c r="H19" s="99"/>
      <c r="I19" s="99"/>
      <c r="J19" s="98"/>
      <c r="K19" s="98"/>
      <c r="L19" s="100"/>
      <c r="M19" s="98"/>
      <c r="N19" s="128"/>
      <c r="O19" s="128"/>
      <c r="P19" s="128"/>
      <c r="Q19" s="205"/>
      <c r="R19" s="205"/>
    </row>
    <row r="20" spans="1:19" s="94" customFormat="1" ht="24" customHeight="1" x14ac:dyDescent="0.2">
      <c r="A20" s="271" t="s">
        <v>187</v>
      </c>
      <c r="B20" s="51"/>
      <c r="C20" s="112" t="s">
        <v>188</v>
      </c>
      <c r="D20" s="109" t="s">
        <v>2</v>
      </c>
      <c r="E20" s="246">
        <v>194.14</v>
      </c>
      <c r="F20" s="106">
        <v>56.88</v>
      </c>
      <c r="G20" s="110"/>
      <c r="H20" s="95"/>
      <c r="I20" s="95"/>
      <c r="J20" s="98"/>
      <c r="K20" s="98"/>
      <c r="L20" s="100"/>
      <c r="M20" s="98"/>
      <c r="N20" s="128"/>
      <c r="O20" s="128"/>
      <c r="P20" s="128"/>
      <c r="Q20" s="205"/>
      <c r="R20" s="205"/>
    </row>
    <row r="21" spans="1:19" s="94" customFormat="1" ht="12.75" customHeight="1" x14ac:dyDescent="0.2">
      <c r="A21" s="176" t="s">
        <v>208</v>
      </c>
      <c r="B21" s="51"/>
      <c r="C21" s="112" t="s">
        <v>209</v>
      </c>
      <c r="D21" s="109" t="s">
        <v>1</v>
      </c>
      <c r="E21" s="162">
        <v>30.05</v>
      </c>
      <c r="F21" s="106">
        <v>19.22</v>
      </c>
      <c r="G21" s="98"/>
      <c r="H21" s="95"/>
      <c r="I21" s="95"/>
      <c r="J21" s="98"/>
      <c r="K21" s="98"/>
      <c r="L21" s="100"/>
      <c r="M21" s="98"/>
      <c r="N21" s="128"/>
      <c r="O21" s="128"/>
      <c r="P21" s="128"/>
      <c r="Q21" s="205"/>
      <c r="R21" s="205"/>
    </row>
    <row r="22" spans="1:19" s="94" customFormat="1" x14ac:dyDescent="0.2">
      <c r="A22" s="175" t="s">
        <v>213</v>
      </c>
      <c r="B22" s="51"/>
      <c r="C22" s="55" t="s">
        <v>214</v>
      </c>
      <c r="D22" s="51" t="s">
        <v>2</v>
      </c>
      <c r="E22" s="162">
        <v>79.48</v>
      </c>
      <c r="F22" s="111">
        <v>134.86000000000001</v>
      </c>
      <c r="G22" s="98"/>
      <c r="H22" s="95"/>
      <c r="I22" s="97"/>
      <c r="J22" s="98"/>
      <c r="K22" s="98"/>
      <c r="L22" s="100"/>
      <c r="M22" s="98"/>
      <c r="N22" s="128"/>
      <c r="O22" s="128"/>
      <c r="P22" s="128"/>
      <c r="Q22" s="205"/>
      <c r="R22" s="205"/>
      <c r="S22" s="205"/>
    </row>
    <row r="23" spans="1:19" s="94" customFormat="1" x14ac:dyDescent="0.2">
      <c r="A23" s="175"/>
      <c r="B23" s="51"/>
      <c r="C23" s="55"/>
      <c r="D23" s="51"/>
      <c r="E23" s="130"/>
      <c r="F23" s="111"/>
      <c r="G23" s="98"/>
      <c r="I23" s="98"/>
      <c r="J23" s="98"/>
      <c r="K23" s="98"/>
      <c r="L23" s="100"/>
      <c r="M23" s="98"/>
      <c r="N23" s="128"/>
      <c r="O23" s="128"/>
      <c r="P23" s="128"/>
      <c r="Q23" s="205"/>
      <c r="R23" s="205"/>
    </row>
    <row r="24" spans="1:19" s="94" customFormat="1" x14ac:dyDescent="0.2">
      <c r="A24" s="309"/>
      <c r="B24" s="289">
        <v>2</v>
      </c>
      <c r="C24" s="296" t="s">
        <v>10</v>
      </c>
      <c r="D24" s="289"/>
      <c r="E24" s="297"/>
      <c r="F24" s="298"/>
      <c r="G24" s="299">
        <f>SUM(G25:G30)</f>
        <v>0</v>
      </c>
      <c r="H24" s="98"/>
      <c r="I24" s="98"/>
      <c r="J24" s="207"/>
      <c r="K24" s="208"/>
      <c r="L24" s="100"/>
      <c r="M24" s="98"/>
      <c r="N24" s="128"/>
      <c r="O24" s="128"/>
      <c r="P24" s="128"/>
      <c r="Q24" s="205"/>
      <c r="R24" s="205"/>
    </row>
    <row r="25" spans="1:19" s="94" customFormat="1" x14ac:dyDescent="0.2">
      <c r="A25" s="175" t="s">
        <v>180</v>
      </c>
      <c r="B25" s="51"/>
      <c r="C25" s="40" t="s">
        <v>183</v>
      </c>
      <c r="D25" s="51" t="s">
        <v>2</v>
      </c>
      <c r="E25" s="162">
        <v>89.01</v>
      </c>
      <c r="F25" s="111">
        <v>28.19</v>
      </c>
      <c r="G25" s="98"/>
      <c r="H25" s="99"/>
      <c r="I25" s="99"/>
      <c r="J25" s="98"/>
      <c r="K25" s="98"/>
      <c r="L25" s="100"/>
      <c r="M25" s="98"/>
      <c r="N25" s="128"/>
      <c r="O25" s="128"/>
      <c r="P25" s="128"/>
      <c r="Q25" s="205"/>
      <c r="R25" s="205"/>
    </row>
    <row r="26" spans="1:19" s="113" customFormat="1" ht="24" x14ac:dyDescent="0.2">
      <c r="A26" s="178" t="s">
        <v>221</v>
      </c>
      <c r="B26" s="169"/>
      <c r="C26" s="153" t="s">
        <v>342</v>
      </c>
      <c r="D26" s="109" t="s">
        <v>2</v>
      </c>
      <c r="E26" s="246">
        <v>173.42</v>
      </c>
      <c r="F26" s="106">
        <v>79.568399999999997</v>
      </c>
      <c r="G26" s="110"/>
      <c r="I26" s="99"/>
      <c r="J26" s="98"/>
      <c r="K26" s="98"/>
      <c r="L26" s="100"/>
      <c r="M26" s="98"/>
      <c r="N26" s="128"/>
      <c r="O26" s="128"/>
      <c r="P26" s="128"/>
      <c r="Q26" s="209"/>
      <c r="R26" s="209"/>
    </row>
    <row r="27" spans="1:19" s="113" customFormat="1" x14ac:dyDescent="0.2">
      <c r="A27" s="175" t="s">
        <v>351</v>
      </c>
      <c r="B27" s="51"/>
      <c r="C27" s="40" t="s">
        <v>352</v>
      </c>
      <c r="D27" s="51" t="s">
        <v>2</v>
      </c>
      <c r="E27" s="162">
        <v>28.59</v>
      </c>
      <c r="F27" s="111">
        <v>18.850000000000001</v>
      </c>
      <c r="G27" s="98"/>
      <c r="H27" s="99"/>
      <c r="I27" s="99"/>
      <c r="J27" s="98"/>
      <c r="K27" s="98"/>
      <c r="L27" s="100"/>
      <c r="M27" s="98"/>
      <c r="N27" s="128"/>
      <c r="O27" s="128"/>
      <c r="P27" s="128"/>
      <c r="Q27" s="209"/>
      <c r="R27" s="209"/>
    </row>
    <row r="28" spans="1:19" s="94" customFormat="1" x14ac:dyDescent="0.2">
      <c r="A28" s="175" t="s">
        <v>217</v>
      </c>
      <c r="B28" s="51"/>
      <c r="C28" s="40" t="s">
        <v>219</v>
      </c>
      <c r="D28" s="51" t="s">
        <v>218</v>
      </c>
      <c r="E28" s="162">
        <v>3468.4</v>
      </c>
      <c r="F28" s="111">
        <v>0.99</v>
      </c>
      <c r="G28" s="98"/>
      <c r="I28" s="99"/>
      <c r="J28" s="98"/>
      <c r="K28" s="98"/>
      <c r="L28" s="100"/>
      <c r="M28" s="98"/>
      <c r="N28" s="128"/>
      <c r="O28" s="128"/>
      <c r="P28" s="128"/>
      <c r="Q28" s="205"/>
      <c r="R28" s="205"/>
    </row>
    <row r="29" spans="1:19" s="94" customFormat="1" x14ac:dyDescent="0.2">
      <c r="A29" s="175" t="s">
        <v>184</v>
      </c>
      <c r="B29" s="51"/>
      <c r="C29" s="40" t="s">
        <v>189</v>
      </c>
      <c r="D29" s="51" t="s">
        <v>1</v>
      </c>
      <c r="E29" s="162">
        <v>432.78999999999996</v>
      </c>
      <c r="F29" s="111">
        <v>4.9000000000000004</v>
      </c>
      <c r="G29" s="98"/>
      <c r="H29" s="99"/>
      <c r="I29" s="99"/>
      <c r="J29" s="98"/>
      <c r="K29" s="98"/>
      <c r="L29" s="100"/>
      <c r="M29" s="98"/>
      <c r="N29" s="128"/>
      <c r="O29" s="128"/>
      <c r="P29" s="128"/>
      <c r="Q29" s="205"/>
      <c r="R29" s="205"/>
    </row>
    <row r="30" spans="1:19" s="94" customFormat="1" x14ac:dyDescent="0.2">
      <c r="A30" s="175" t="s">
        <v>181</v>
      </c>
      <c r="B30" s="51"/>
      <c r="C30" s="40" t="s">
        <v>182</v>
      </c>
      <c r="D30" s="51" t="s">
        <v>2</v>
      </c>
      <c r="E30" s="162">
        <v>29.85</v>
      </c>
      <c r="F30" s="111">
        <v>42.91</v>
      </c>
      <c r="G30" s="98"/>
      <c r="H30" s="99"/>
      <c r="I30" s="99"/>
      <c r="J30" s="98"/>
      <c r="K30" s="98"/>
      <c r="L30" s="100"/>
      <c r="M30" s="98"/>
      <c r="N30" s="128"/>
      <c r="O30" s="128"/>
      <c r="P30" s="128"/>
      <c r="Q30" s="205"/>
      <c r="R30" s="205"/>
      <c r="S30" s="205"/>
    </row>
    <row r="31" spans="1:19" s="94" customFormat="1" x14ac:dyDescent="0.2">
      <c r="A31" s="177"/>
      <c r="C31" s="197"/>
      <c r="E31" s="131"/>
      <c r="F31" s="253"/>
      <c r="G31" s="205"/>
      <c r="H31" s="205"/>
      <c r="I31" s="205"/>
      <c r="J31" s="205"/>
      <c r="K31" s="205"/>
      <c r="L31" s="205"/>
      <c r="M31" s="205"/>
      <c r="N31" s="205"/>
      <c r="O31" s="205"/>
      <c r="P31" s="128"/>
      <c r="Q31" s="205"/>
      <c r="R31" s="205"/>
    </row>
    <row r="32" spans="1:19" s="94" customFormat="1" x14ac:dyDescent="0.2">
      <c r="A32" s="309"/>
      <c r="B32" s="289">
        <v>3</v>
      </c>
      <c r="C32" s="296" t="s">
        <v>11</v>
      </c>
      <c r="D32" s="289"/>
      <c r="E32" s="297"/>
      <c r="F32" s="298"/>
      <c r="G32" s="299">
        <f>SUM(G33:G44)</f>
        <v>0</v>
      </c>
      <c r="H32" s="98"/>
      <c r="I32" s="98"/>
      <c r="J32" s="207"/>
      <c r="K32" s="208"/>
      <c r="L32" s="100"/>
      <c r="M32" s="98"/>
      <c r="N32" s="128"/>
      <c r="O32" s="128"/>
      <c r="P32" s="128"/>
      <c r="Q32" s="205"/>
      <c r="R32" s="205"/>
    </row>
    <row r="33" spans="1:20" s="94" customFormat="1" ht="12.75" customHeight="1" x14ac:dyDescent="0.2">
      <c r="A33" s="176" t="s">
        <v>39</v>
      </c>
      <c r="B33" s="102"/>
      <c r="C33" s="52" t="s">
        <v>362</v>
      </c>
      <c r="D33" s="51" t="s">
        <v>3</v>
      </c>
      <c r="E33" s="162">
        <v>2</v>
      </c>
      <c r="F33" s="111">
        <v>1731.84</v>
      </c>
      <c r="G33" s="105"/>
      <c r="H33" s="95"/>
      <c r="I33" s="95"/>
      <c r="J33" s="100"/>
      <c r="K33" s="98"/>
      <c r="L33" s="100"/>
      <c r="M33" s="98"/>
      <c r="N33" s="128"/>
      <c r="O33" s="128"/>
      <c r="P33" s="128"/>
      <c r="Q33" s="205"/>
      <c r="R33" s="205"/>
    </row>
    <row r="34" spans="1:20" s="94" customFormat="1" ht="12.75" customHeight="1" x14ac:dyDescent="0.2">
      <c r="A34" s="176" t="s">
        <v>215</v>
      </c>
      <c r="B34" s="102"/>
      <c r="C34" s="52" t="s">
        <v>216</v>
      </c>
      <c r="D34" s="51" t="s">
        <v>8</v>
      </c>
      <c r="E34" s="162">
        <v>404</v>
      </c>
      <c r="F34" s="111">
        <v>54.69</v>
      </c>
      <c r="G34" s="105"/>
      <c r="H34" s="95"/>
      <c r="I34" s="95"/>
      <c r="J34" s="100"/>
      <c r="K34" s="98"/>
      <c r="L34" s="100"/>
      <c r="M34" s="98"/>
      <c r="N34" s="128"/>
      <c r="O34" s="128"/>
      <c r="P34" s="128"/>
      <c r="Q34" s="205"/>
      <c r="R34" s="205"/>
    </row>
    <row r="35" spans="1:20" s="94" customFormat="1" ht="12.75" customHeight="1" x14ac:dyDescent="0.2">
      <c r="A35" s="176" t="s">
        <v>347</v>
      </c>
      <c r="B35" s="102"/>
      <c r="C35" s="52" t="s">
        <v>353</v>
      </c>
      <c r="D35" s="51" t="s">
        <v>8</v>
      </c>
      <c r="E35" s="162">
        <v>128</v>
      </c>
      <c r="F35" s="111">
        <v>86.1</v>
      </c>
      <c r="G35" s="105"/>
      <c r="H35" s="95"/>
      <c r="I35" s="95"/>
      <c r="J35" s="100"/>
      <c r="K35" s="98"/>
      <c r="L35" s="100"/>
      <c r="M35" s="98"/>
      <c r="N35" s="128"/>
      <c r="O35" s="128"/>
      <c r="P35" s="128"/>
      <c r="Q35" s="205"/>
      <c r="R35" s="205"/>
    </row>
    <row r="36" spans="1:20" s="94" customFormat="1" x14ac:dyDescent="0.2">
      <c r="A36" s="176" t="s">
        <v>172</v>
      </c>
      <c r="B36" s="51"/>
      <c r="C36" s="40" t="s">
        <v>185</v>
      </c>
      <c r="D36" s="51" t="s">
        <v>8</v>
      </c>
      <c r="E36" s="162">
        <v>192</v>
      </c>
      <c r="F36" s="111">
        <v>33.409999999999997</v>
      </c>
      <c r="G36" s="105"/>
      <c r="H36" s="99"/>
      <c r="I36" s="99"/>
      <c r="J36" s="98"/>
      <c r="K36" s="98"/>
      <c r="L36" s="100"/>
      <c r="M36" s="98"/>
      <c r="N36" s="128"/>
      <c r="O36" s="210"/>
      <c r="P36" s="128"/>
      <c r="Q36" s="205"/>
      <c r="R36" s="205"/>
    </row>
    <row r="37" spans="1:20" s="94" customFormat="1" x14ac:dyDescent="0.2">
      <c r="A37" s="175" t="s">
        <v>178</v>
      </c>
      <c r="B37" s="51"/>
      <c r="C37" s="40" t="s">
        <v>179</v>
      </c>
      <c r="D37" s="51" t="s">
        <v>1</v>
      </c>
      <c r="E37" s="162">
        <v>194.85</v>
      </c>
      <c r="F37" s="111">
        <v>6.18</v>
      </c>
      <c r="G37" s="105"/>
      <c r="H37" s="99"/>
      <c r="I37" s="99"/>
      <c r="J37" s="98"/>
      <c r="K37" s="98"/>
      <c r="L37" s="100"/>
      <c r="M37" s="98"/>
      <c r="N37" s="128"/>
      <c r="O37" s="128"/>
      <c r="P37" s="128"/>
      <c r="Q37" s="205"/>
      <c r="R37" s="205"/>
    </row>
    <row r="38" spans="1:20" s="94" customFormat="1" ht="24" x14ac:dyDescent="0.2">
      <c r="A38" s="271" t="s">
        <v>42</v>
      </c>
      <c r="B38" s="51"/>
      <c r="C38" s="40" t="s">
        <v>43</v>
      </c>
      <c r="D38" s="109" t="s">
        <v>1</v>
      </c>
      <c r="E38" s="246">
        <v>199.29999999999998</v>
      </c>
      <c r="F38" s="106">
        <v>45.9</v>
      </c>
      <c r="G38" s="132"/>
      <c r="H38" s="95"/>
      <c r="I38" s="95"/>
      <c r="J38" s="98"/>
      <c r="K38" s="98"/>
      <c r="L38" s="100"/>
      <c r="M38" s="98"/>
      <c r="N38" s="128"/>
      <c r="O38" s="128"/>
      <c r="P38" s="128"/>
      <c r="Q38" s="205"/>
      <c r="R38" s="205"/>
    </row>
    <row r="39" spans="1:20" s="94" customFormat="1" x14ac:dyDescent="0.2">
      <c r="A39" s="176" t="s">
        <v>52</v>
      </c>
      <c r="B39" s="51"/>
      <c r="C39" s="40" t="s">
        <v>173</v>
      </c>
      <c r="D39" s="51" t="s">
        <v>1</v>
      </c>
      <c r="E39" s="162">
        <v>334.19</v>
      </c>
      <c r="F39" s="111">
        <v>78.510000000000005</v>
      </c>
      <c r="G39" s="105"/>
      <c r="H39" s="95"/>
      <c r="I39" s="95"/>
      <c r="J39" s="98"/>
      <c r="K39" s="98"/>
      <c r="L39" s="100"/>
      <c r="M39" s="98"/>
      <c r="N39" s="128"/>
      <c r="O39" s="128"/>
      <c r="P39" s="128"/>
      <c r="Q39" s="205"/>
      <c r="R39" s="205"/>
    </row>
    <row r="40" spans="1:20" s="94" customFormat="1" x14ac:dyDescent="0.2">
      <c r="A40" s="176" t="s">
        <v>46</v>
      </c>
      <c r="B40" s="51"/>
      <c r="C40" s="52" t="s">
        <v>174</v>
      </c>
      <c r="D40" s="53" t="s">
        <v>22</v>
      </c>
      <c r="E40" s="162">
        <v>3835.5</v>
      </c>
      <c r="F40" s="111">
        <v>7.02</v>
      </c>
      <c r="G40" s="105"/>
      <c r="H40" s="74"/>
      <c r="I40" s="74"/>
      <c r="J40" s="211"/>
      <c r="K40" s="98"/>
      <c r="L40" s="100"/>
      <c r="M40" s="98"/>
      <c r="N40" s="128"/>
      <c r="O40" s="128"/>
      <c r="P40" s="128"/>
      <c r="Q40" s="205"/>
      <c r="R40" s="205"/>
    </row>
    <row r="41" spans="1:20" s="94" customFormat="1" x14ac:dyDescent="0.2">
      <c r="A41" s="175" t="s">
        <v>50</v>
      </c>
      <c r="B41" s="51"/>
      <c r="C41" s="40" t="s">
        <v>175</v>
      </c>
      <c r="D41" s="51" t="s">
        <v>22</v>
      </c>
      <c r="E41" s="162">
        <v>352.8</v>
      </c>
      <c r="F41" s="111">
        <v>6.84</v>
      </c>
      <c r="G41" s="105"/>
      <c r="H41" s="106"/>
      <c r="I41" s="106"/>
      <c r="J41" s="98"/>
      <c r="K41" s="98"/>
      <c r="L41" s="100"/>
      <c r="M41" s="98"/>
      <c r="N41" s="128"/>
      <c r="O41" s="128"/>
      <c r="P41" s="128"/>
      <c r="Q41" s="205"/>
      <c r="R41" s="205"/>
    </row>
    <row r="42" spans="1:20" s="94" customFormat="1" x14ac:dyDescent="0.2">
      <c r="A42" s="175" t="s">
        <v>177</v>
      </c>
      <c r="B42" s="51"/>
      <c r="C42" s="55" t="s">
        <v>176</v>
      </c>
      <c r="D42" s="51" t="s">
        <v>2</v>
      </c>
      <c r="E42" s="162">
        <v>10.45</v>
      </c>
      <c r="F42" s="111">
        <v>384.05</v>
      </c>
      <c r="G42" s="105"/>
      <c r="H42" s="106"/>
      <c r="I42" s="106"/>
      <c r="J42" s="98"/>
      <c r="K42" s="98"/>
      <c r="L42" s="100"/>
      <c r="M42" s="98"/>
      <c r="N42" s="212"/>
      <c r="O42" s="128"/>
      <c r="P42" s="128"/>
      <c r="Q42" s="205"/>
      <c r="R42" s="205"/>
    </row>
    <row r="43" spans="1:20" s="94" customFormat="1" x14ac:dyDescent="0.2">
      <c r="A43" s="175" t="s">
        <v>48</v>
      </c>
      <c r="B43" s="51"/>
      <c r="C43" s="40" t="s">
        <v>361</v>
      </c>
      <c r="D43" s="51" t="s">
        <v>2</v>
      </c>
      <c r="E43" s="162">
        <v>4.04</v>
      </c>
      <c r="F43" s="111">
        <v>371.53</v>
      </c>
      <c r="G43" s="105"/>
      <c r="H43" s="106"/>
      <c r="I43" s="106"/>
      <c r="J43" s="98"/>
      <c r="K43" s="98"/>
      <c r="L43" s="100"/>
      <c r="M43" s="98"/>
      <c r="N43" s="212"/>
      <c r="O43" s="128"/>
      <c r="P43" s="128"/>
      <c r="Q43" s="205"/>
      <c r="R43" s="205"/>
    </row>
    <row r="44" spans="1:20" s="94" customFormat="1" ht="12.75" customHeight="1" x14ac:dyDescent="0.2">
      <c r="A44" s="178" t="s">
        <v>223</v>
      </c>
      <c r="B44" s="51"/>
      <c r="C44" s="133" t="s">
        <v>224</v>
      </c>
      <c r="D44" s="109" t="s">
        <v>2</v>
      </c>
      <c r="E44" s="162">
        <v>70.89</v>
      </c>
      <c r="F44" s="106">
        <v>421.8272</v>
      </c>
      <c r="G44" s="105"/>
      <c r="H44" s="106"/>
      <c r="I44" s="106"/>
      <c r="J44" s="98"/>
      <c r="K44" s="98"/>
      <c r="L44" s="100"/>
      <c r="M44" s="98"/>
      <c r="N44" s="212"/>
      <c r="O44" s="210"/>
      <c r="P44" s="128"/>
      <c r="Q44" s="205"/>
      <c r="R44" s="205"/>
      <c r="S44" s="205"/>
    </row>
    <row r="45" spans="1:20" s="94" customFormat="1" x14ac:dyDescent="0.2">
      <c r="A45" s="175"/>
      <c r="B45" s="51"/>
      <c r="C45" s="197"/>
      <c r="D45" s="51"/>
      <c r="E45" s="127"/>
      <c r="F45" s="111"/>
      <c r="G45" s="98"/>
      <c r="H45" s="98"/>
      <c r="I45" s="98"/>
      <c r="J45" s="98"/>
      <c r="K45" s="98"/>
      <c r="L45" s="100"/>
      <c r="M45" s="98"/>
      <c r="N45" s="128"/>
      <c r="O45" s="128"/>
      <c r="P45" s="128"/>
      <c r="Q45" s="205"/>
      <c r="R45" s="205"/>
    </row>
    <row r="46" spans="1:20" s="94" customFormat="1" x14ac:dyDescent="0.2">
      <c r="A46" s="309"/>
      <c r="B46" s="289">
        <v>4</v>
      </c>
      <c r="C46" s="296" t="s">
        <v>12</v>
      </c>
      <c r="D46" s="289"/>
      <c r="E46" s="297"/>
      <c r="F46" s="298"/>
      <c r="G46" s="299">
        <f>SUM(G47:G58)</f>
        <v>0</v>
      </c>
      <c r="H46" s="98"/>
      <c r="I46" s="98"/>
      <c r="J46" s="207"/>
      <c r="K46" s="208"/>
      <c r="L46" s="100"/>
      <c r="M46" s="98"/>
      <c r="N46" s="128"/>
      <c r="O46" s="128"/>
      <c r="P46" s="128"/>
      <c r="Q46" s="205"/>
      <c r="R46" s="205"/>
    </row>
    <row r="47" spans="1:20" s="94" customFormat="1" x14ac:dyDescent="0.2">
      <c r="A47" s="175" t="s">
        <v>166</v>
      </c>
      <c r="B47" s="102"/>
      <c r="C47" s="40" t="s">
        <v>167</v>
      </c>
      <c r="D47" s="51" t="s">
        <v>2</v>
      </c>
      <c r="E47" s="162">
        <v>1982.08</v>
      </c>
      <c r="F47" s="111">
        <v>27.44</v>
      </c>
      <c r="G47" s="105"/>
      <c r="H47" s="99"/>
      <c r="I47" s="234"/>
      <c r="J47" s="207"/>
      <c r="K47" s="208"/>
      <c r="L47" s="100"/>
      <c r="M47" s="98"/>
      <c r="N47" s="128"/>
      <c r="O47" s="128"/>
      <c r="P47" s="128"/>
      <c r="Q47" s="205"/>
      <c r="R47" s="205"/>
      <c r="T47" s="94">
        <f>(77.54+12.98)*4</f>
        <v>362.08000000000004</v>
      </c>
    </row>
    <row r="48" spans="1:20" s="94" customFormat="1" x14ac:dyDescent="0.2">
      <c r="A48" s="175" t="s">
        <v>220</v>
      </c>
      <c r="B48" s="102"/>
      <c r="C48" s="40" t="s">
        <v>173</v>
      </c>
      <c r="D48" s="51" t="s">
        <v>1</v>
      </c>
      <c r="E48" s="162">
        <v>90.52</v>
      </c>
      <c r="F48" s="111">
        <v>78.510000000000005</v>
      </c>
      <c r="G48" s="105"/>
      <c r="H48" s="98"/>
      <c r="I48" s="234"/>
      <c r="J48" s="207"/>
      <c r="K48" s="208"/>
      <c r="L48" s="100"/>
      <c r="M48" s="98"/>
      <c r="N48" s="128"/>
      <c r="O48" s="128"/>
      <c r="P48" s="128"/>
      <c r="Q48" s="205"/>
      <c r="R48" s="205"/>
    </row>
    <row r="49" spans="1:19" s="94" customFormat="1" x14ac:dyDescent="0.2">
      <c r="A49" s="175" t="s">
        <v>168</v>
      </c>
      <c r="B49" s="102"/>
      <c r="C49" s="40" t="s">
        <v>170</v>
      </c>
      <c r="D49" s="51" t="s">
        <v>1</v>
      </c>
      <c r="E49" s="162">
        <v>627.06000000000006</v>
      </c>
      <c r="F49" s="111">
        <v>92.82</v>
      </c>
      <c r="G49" s="105"/>
      <c r="H49" s="232"/>
      <c r="I49" s="234"/>
      <c r="J49" s="207"/>
      <c r="K49" s="208"/>
      <c r="L49" s="100"/>
      <c r="M49" s="98"/>
      <c r="N49" s="128"/>
      <c r="O49" s="128"/>
      <c r="P49" s="128"/>
      <c r="Q49" s="205"/>
      <c r="R49" s="205"/>
    </row>
    <row r="50" spans="1:19" s="94" customFormat="1" x14ac:dyDescent="0.2">
      <c r="A50" s="175" t="s">
        <v>169</v>
      </c>
      <c r="B50" s="103"/>
      <c r="C50" s="40" t="s">
        <v>171</v>
      </c>
      <c r="D50" s="51" t="s">
        <v>1</v>
      </c>
      <c r="E50" s="162">
        <v>264.45999999999998</v>
      </c>
      <c r="F50" s="111">
        <v>118.8</v>
      </c>
      <c r="G50" s="105"/>
      <c r="H50" s="234"/>
      <c r="I50" s="234"/>
      <c r="J50" s="98"/>
      <c r="K50" s="98"/>
      <c r="L50" s="100"/>
      <c r="M50" s="98"/>
      <c r="N50" s="128"/>
      <c r="O50" s="128"/>
      <c r="P50" s="128"/>
      <c r="Q50" s="205"/>
      <c r="R50" s="205"/>
    </row>
    <row r="51" spans="1:19" s="94" customFormat="1" x14ac:dyDescent="0.2">
      <c r="A51" s="175" t="s">
        <v>54</v>
      </c>
      <c r="B51" s="51"/>
      <c r="C51" s="40" t="s">
        <v>47</v>
      </c>
      <c r="D51" s="51" t="s">
        <v>22</v>
      </c>
      <c r="E51" s="162">
        <v>7296.36</v>
      </c>
      <c r="F51" s="111">
        <v>7.02</v>
      </c>
      <c r="G51" s="105"/>
      <c r="H51" s="235"/>
      <c r="I51" s="235"/>
      <c r="J51" s="98"/>
      <c r="K51" s="98"/>
      <c r="L51" s="100"/>
      <c r="M51" s="98"/>
      <c r="N51" s="128"/>
      <c r="O51" s="128"/>
      <c r="P51" s="128"/>
      <c r="Q51" s="205"/>
      <c r="R51" s="205"/>
    </row>
    <row r="52" spans="1:19" s="94" customFormat="1" x14ac:dyDescent="0.2">
      <c r="A52" s="175" t="s">
        <v>55</v>
      </c>
      <c r="B52" s="51"/>
      <c r="C52" s="40" t="s">
        <v>51</v>
      </c>
      <c r="D52" s="51" t="s">
        <v>22</v>
      </c>
      <c r="E52" s="162">
        <v>1149.6000000000001</v>
      </c>
      <c r="F52" s="111">
        <v>6.84</v>
      </c>
      <c r="G52" s="105"/>
      <c r="H52" s="235"/>
      <c r="I52" s="235"/>
      <c r="J52" s="98"/>
      <c r="K52" s="98"/>
      <c r="L52" s="100"/>
      <c r="M52" s="98"/>
      <c r="N52" s="128"/>
      <c r="O52" s="128"/>
      <c r="P52" s="128"/>
      <c r="Q52" s="205"/>
      <c r="R52" s="205"/>
    </row>
    <row r="53" spans="1:19" s="94" customFormat="1" x14ac:dyDescent="0.2">
      <c r="A53" s="175" t="s">
        <v>164</v>
      </c>
      <c r="B53" s="51"/>
      <c r="C53" s="40" t="s">
        <v>165</v>
      </c>
      <c r="D53" s="51" t="s">
        <v>2</v>
      </c>
      <c r="E53" s="162">
        <v>19.7</v>
      </c>
      <c r="F53" s="111">
        <v>416.22</v>
      </c>
      <c r="G53" s="105"/>
      <c r="H53" s="98"/>
      <c r="I53" s="235"/>
      <c r="J53" s="98"/>
      <c r="K53" s="98"/>
      <c r="L53" s="100"/>
      <c r="M53" s="98"/>
      <c r="N53" s="128"/>
      <c r="O53" s="128"/>
      <c r="P53" s="128"/>
      <c r="Q53" s="205"/>
      <c r="R53" s="205"/>
    </row>
    <row r="54" spans="1:19" s="94" customFormat="1" x14ac:dyDescent="0.2">
      <c r="A54" s="175" t="s">
        <v>354</v>
      </c>
      <c r="B54" s="51"/>
      <c r="C54" s="40" t="s">
        <v>355</v>
      </c>
      <c r="D54" s="51" t="s">
        <v>2</v>
      </c>
      <c r="E54" s="162">
        <v>86.72</v>
      </c>
      <c r="F54" s="111">
        <v>430.31</v>
      </c>
      <c r="G54" s="105"/>
      <c r="H54" s="235"/>
      <c r="I54" s="235"/>
      <c r="J54" s="98"/>
      <c r="K54" s="98"/>
      <c r="L54" s="100"/>
      <c r="M54" s="98"/>
      <c r="N54" s="128"/>
      <c r="O54" s="128"/>
      <c r="P54" s="128"/>
      <c r="Q54" s="205"/>
      <c r="R54" s="205"/>
    </row>
    <row r="55" spans="1:19" s="94" customFormat="1" ht="24" x14ac:dyDescent="0.2">
      <c r="A55" s="271" t="s">
        <v>356</v>
      </c>
      <c r="B55" s="51"/>
      <c r="C55" s="40" t="s">
        <v>357</v>
      </c>
      <c r="D55" s="109" t="s">
        <v>1</v>
      </c>
      <c r="E55" s="246">
        <v>225.95</v>
      </c>
      <c r="F55" s="106">
        <v>167.81</v>
      </c>
      <c r="G55" s="132"/>
      <c r="H55" s="235"/>
      <c r="I55" s="235"/>
      <c r="J55" s="98"/>
      <c r="K55" s="98"/>
      <c r="L55" s="100"/>
      <c r="M55" s="98"/>
      <c r="N55" s="128"/>
      <c r="O55" s="128"/>
      <c r="P55" s="128"/>
      <c r="Q55" s="205"/>
      <c r="R55" s="205"/>
    </row>
    <row r="56" spans="1:19" s="94" customFormat="1" ht="24" x14ac:dyDescent="0.2">
      <c r="A56" s="271" t="s">
        <v>358</v>
      </c>
      <c r="B56" s="51"/>
      <c r="C56" s="40" t="s">
        <v>359</v>
      </c>
      <c r="D56" s="109" t="s">
        <v>1</v>
      </c>
      <c r="E56" s="246">
        <v>26</v>
      </c>
      <c r="F56" s="106">
        <v>182.57</v>
      </c>
      <c r="G56" s="132"/>
      <c r="H56" s="235"/>
      <c r="I56" s="235"/>
      <c r="J56" s="98"/>
      <c r="K56" s="98"/>
      <c r="L56" s="100"/>
      <c r="M56" s="98"/>
      <c r="N56" s="128"/>
      <c r="O56" s="128"/>
      <c r="P56" s="128"/>
      <c r="Q56" s="205"/>
      <c r="R56" s="205"/>
    </row>
    <row r="57" spans="1:19" s="94" customFormat="1" ht="24" x14ac:dyDescent="0.2">
      <c r="A57" s="271" t="s">
        <v>80</v>
      </c>
      <c r="B57" s="51"/>
      <c r="C57" s="40" t="s">
        <v>360</v>
      </c>
      <c r="D57" s="109" t="s">
        <v>1</v>
      </c>
      <c r="E57" s="246">
        <v>93.14</v>
      </c>
      <c r="F57" s="106">
        <v>87.69</v>
      </c>
      <c r="G57" s="132"/>
      <c r="H57" s="235"/>
      <c r="I57" s="235"/>
      <c r="J57" s="98"/>
      <c r="K57" s="98"/>
      <c r="L57" s="100"/>
      <c r="M57" s="98"/>
      <c r="N57" s="128"/>
      <c r="O57" s="128"/>
      <c r="P57" s="128"/>
      <c r="Q57" s="205"/>
      <c r="R57" s="205"/>
    </row>
    <row r="58" spans="1:19" s="94" customFormat="1" ht="24" x14ac:dyDescent="0.2">
      <c r="A58" s="178" t="s">
        <v>222</v>
      </c>
      <c r="B58" s="51"/>
      <c r="C58" s="153" t="s">
        <v>254</v>
      </c>
      <c r="D58" s="109" t="s">
        <v>1</v>
      </c>
      <c r="E58" s="246">
        <v>7.07</v>
      </c>
      <c r="F58" s="106">
        <v>107.6</v>
      </c>
      <c r="G58" s="132"/>
      <c r="H58" s="110"/>
      <c r="I58" s="235"/>
      <c r="J58" s="98"/>
      <c r="K58" s="98"/>
      <c r="L58" s="100"/>
      <c r="M58" s="98"/>
      <c r="N58" s="128"/>
      <c r="O58" s="128"/>
      <c r="P58" s="128"/>
      <c r="Q58" s="205"/>
      <c r="R58" s="205"/>
      <c r="S58" s="205"/>
    </row>
    <row r="59" spans="1:19" s="94" customFormat="1" x14ac:dyDescent="0.2">
      <c r="A59" s="176"/>
      <c r="B59" s="51"/>
      <c r="C59" s="40"/>
      <c r="D59" s="51"/>
      <c r="E59" s="117"/>
      <c r="F59" s="111"/>
      <c r="G59" s="105"/>
      <c r="H59" s="98"/>
      <c r="I59" s="98"/>
      <c r="J59" s="98"/>
      <c r="K59" s="98"/>
      <c r="L59" s="100"/>
      <c r="M59" s="98"/>
      <c r="N59" s="128"/>
      <c r="O59" s="128"/>
      <c r="P59" s="128"/>
      <c r="Q59" s="205"/>
      <c r="R59" s="205"/>
    </row>
    <row r="60" spans="1:19" s="94" customFormat="1" x14ac:dyDescent="0.2">
      <c r="A60" s="309"/>
      <c r="B60" s="289">
        <v>5</v>
      </c>
      <c r="C60" s="296" t="s">
        <v>6</v>
      </c>
      <c r="D60" s="289"/>
      <c r="E60" s="297"/>
      <c r="F60" s="298"/>
      <c r="G60" s="299">
        <f>SUM(G61:G69)</f>
        <v>0</v>
      </c>
      <c r="H60" s="98"/>
      <c r="I60" s="98"/>
      <c r="J60" s="207"/>
      <c r="K60" s="208"/>
      <c r="L60" s="100"/>
      <c r="M60" s="98"/>
      <c r="N60" s="128"/>
      <c r="O60" s="128"/>
      <c r="P60" s="128"/>
      <c r="Q60" s="205"/>
      <c r="R60" s="205"/>
    </row>
    <row r="61" spans="1:19" s="94" customFormat="1" x14ac:dyDescent="0.2">
      <c r="A61" s="175" t="s">
        <v>60</v>
      </c>
      <c r="B61" s="51"/>
      <c r="C61" s="40" t="s">
        <v>162</v>
      </c>
      <c r="D61" s="51" t="s">
        <v>8</v>
      </c>
      <c r="E61" s="162">
        <v>244.9</v>
      </c>
      <c r="F61" s="111">
        <v>25.09</v>
      </c>
      <c r="G61" s="98"/>
      <c r="H61" s="99"/>
      <c r="I61" s="115"/>
      <c r="J61" s="98"/>
      <c r="K61" s="98"/>
      <c r="L61" s="100"/>
      <c r="M61" s="98"/>
      <c r="N61" s="128"/>
      <c r="O61" s="128"/>
      <c r="P61" s="128"/>
      <c r="Q61" s="205"/>
      <c r="R61" s="205"/>
    </row>
    <row r="62" spans="1:19" s="94" customFormat="1" x14ac:dyDescent="0.2">
      <c r="A62" s="175" t="s">
        <v>160</v>
      </c>
      <c r="B62" s="51"/>
      <c r="C62" s="40" t="s">
        <v>161</v>
      </c>
      <c r="D62" s="51" t="s">
        <v>1</v>
      </c>
      <c r="E62" s="162">
        <v>391.26</v>
      </c>
      <c r="F62" s="111">
        <v>44.16</v>
      </c>
      <c r="G62" s="98"/>
      <c r="H62" s="99"/>
      <c r="I62" s="115"/>
      <c r="J62" s="98"/>
      <c r="K62" s="98"/>
      <c r="L62" s="100"/>
      <c r="M62" s="98"/>
      <c r="N62" s="128"/>
      <c r="O62" s="128"/>
      <c r="P62" s="128"/>
      <c r="Q62" s="205"/>
      <c r="R62" s="205"/>
    </row>
    <row r="63" spans="1:19" s="94" customFormat="1" x14ac:dyDescent="0.2">
      <c r="A63" s="175" t="s">
        <v>163</v>
      </c>
      <c r="B63" s="51"/>
      <c r="C63" s="40" t="s">
        <v>186</v>
      </c>
      <c r="D63" s="51" t="s">
        <v>1</v>
      </c>
      <c r="E63" s="162">
        <v>538.09</v>
      </c>
      <c r="F63" s="111">
        <v>72.55</v>
      </c>
      <c r="G63" s="98"/>
      <c r="H63" s="99"/>
      <c r="I63" s="115"/>
      <c r="J63" s="98"/>
      <c r="K63" s="98"/>
      <c r="L63" s="100"/>
      <c r="M63" s="98"/>
      <c r="N63" s="128"/>
      <c r="O63" s="128"/>
      <c r="P63" s="128"/>
      <c r="Q63" s="205"/>
      <c r="R63" s="205"/>
    </row>
    <row r="64" spans="1:19" s="94" customFormat="1" ht="36" x14ac:dyDescent="0.2">
      <c r="A64" s="329" t="s">
        <v>567</v>
      </c>
      <c r="B64" s="330"/>
      <c r="C64" s="155" t="s">
        <v>568</v>
      </c>
      <c r="D64" s="221" t="s">
        <v>1</v>
      </c>
      <c r="E64" s="331">
        <v>11.766</v>
      </c>
      <c r="F64" s="163">
        <v>675.42</v>
      </c>
      <c r="G64" s="332"/>
      <c r="H64" s="98"/>
      <c r="I64" s="113"/>
      <c r="J64" s="98"/>
      <c r="K64" s="98"/>
      <c r="L64" s="100"/>
      <c r="M64" s="98"/>
      <c r="N64" s="213"/>
      <c r="O64" s="128"/>
      <c r="P64" s="128"/>
      <c r="Q64" s="205"/>
      <c r="R64" s="205"/>
    </row>
    <row r="65" spans="1:19" s="94" customFormat="1" ht="24" x14ac:dyDescent="0.2">
      <c r="A65" s="189">
        <v>190106</v>
      </c>
      <c r="B65" s="324"/>
      <c r="C65" s="333" t="s">
        <v>385</v>
      </c>
      <c r="D65" s="151" t="s">
        <v>8</v>
      </c>
      <c r="E65" s="331">
        <v>15.1</v>
      </c>
      <c r="F65" s="163">
        <v>70.064599999999999</v>
      </c>
      <c r="G65" s="332"/>
      <c r="H65" s="110"/>
      <c r="I65" s="120"/>
      <c r="J65" s="98"/>
      <c r="K65" s="98"/>
      <c r="L65" s="100"/>
      <c r="M65" s="98"/>
      <c r="N65" s="213"/>
      <c r="O65" s="128"/>
      <c r="P65" s="128"/>
      <c r="Q65" s="205"/>
      <c r="R65" s="205"/>
    </row>
    <row r="66" spans="1:19" s="94" customFormat="1" x14ac:dyDescent="0.2">
      <c r="A66" s="175" t="s">
        <v>363</v>
      </c>
      <c r="C66" s="153" t="s">
        <v>364</v>
      </c>
      <c r="D66" s="51" t="s">
        <v>1</v>
      </c>
      <c r="E66" s="162">
        <v>3.98</v>
      </c>
      <c r="F66" s="111">
        <v>72.42</v>
      </c>
      <c r="G66" s="98"/>
      <c r="H66" s="99"/>
      <c r="I66" s="98"/>
      <c r="J66" s="98"/>
      <c r="K66" s="98"/>
      <c r="L66" s="100"/>
      <c r="M66" s="98"/>
      <c r="N66" s="200"/>
      <c r="O66" s="205"/>
      <c r="P66" s="128"/>
      <c r="Q66" s="205"/>
      <c r="R66" s="205"/>
      <c r="S66" s="205"/>
    </row>
    <row r="67" spans="1:19" s="94" customFormat="1" x14ac:dyDescent="0.2">
      <c r="A67" s="366" t="s">
        <v>20</v>
      </c>
      <c r="B67" s="367" t="s">
        <v>136</v>
      </c>
      <c r="C67" s="368" t="s">
        <v>134</v>
      </c>
      <c r="D67" s="369" t="s">
        <v>0</v>
      </c>
      <c r="E67" s="370" t="s">
        <v>25</v>
      </c>
      <c r="F67" s="374" t="s">
        <v>579</v>
      </c>
      <c r="G67" s="373" t="s">
        <v>580</v>
      </c>
      <c r="H67" s="99"/>
      <c r="I67" s="115"/>
      <c r="J67" s="98"/>
      <c r="K67" s="98"/>
      <c r="L67" s="100"/>
      <c r="M67" s="98"/>
      <c r="N67" s="128"/>
      <c r="O67" s="128"/>
      <c r="P67" s="128"/>
      <c r="Q67" s="205"/>
      <c r="R67" s="205"/>
    </row>
    <row r="68" spans="1:19" s="94" customFormat="1" x14ac:dyDescent="0.2">
      <c r="A68" s="366"/>
      <c r="B68" s="367"/>
      <c r="C68" s="368"/>
      <c r="D68" s="369"/>
      <c r="E68" s="370"/>
      <c r="F68" s="374"/>
      <c r="G68" s="373"/>
      <c r="H68" s="99"/>
      <c r="I68" s="98"/>
      <c r="J68" s="98"/>
      <c r="K68" s="98"/>
      <c r="L68" s="100"/>
      <c r="M68" s="98"/>
      <c r="N68" s="128"/>
      <c r="O68" s="128"/>
      <c r="P68" s="128"/>
      <c r="Q68" s="205"/>
      <c r="R68" s="205"/>
    </row>
    <row r="69" spans="1:19" s="94" customFormat="1" x14ac:dyDescent="0.2">
      <c r="A69" s="175"/>
      <c r="B69" s="51"/>
      <c r="C69" s="40"/>
      <c r="D69" s="51"/>
      <c r="E69" s="162"/>
      <c r="F69" s="111"/>
      <c r="G69" s="98"/>
      <c r="H69" s="99"/>
      <c r="I69" s="98"/>
      <c r="J69" s="98"/>
      <c r="K69" s="98"/>
      <c r="L69" s="100"/>
      <c r="M69" s="98"/>
      <c r="N69" s="128"/>
      <c r="O69" s="128"/>
      <c r="P69" s="128"/>
      <c r="Q69" s="205"/>
      <c r="R69" s="205"/>
    </row>
    <row r="70" spans="1:19" s="94" customFormat="1" x14ac:dyDescent="0.2">
      <c r="A70" s="309"/>
      <c r="B70" s="289">
        <v>6</v>
      </c>
      <c r="C70" s="296" t="s">
        <v>7</v>
      </c>
      <c r="D70" s="289"/>
      <c r="E70" s="319"/>
      <c r="F70" s="298"/>
      <c r="G70" s="299">
        <f>SUM(G71:G78)</f>
        <v>0</v>
      </c>
      <c r="H70" s="98"/>
      <c r="I70" s="98"/>
      <c r="J70" s="207"/>
      <c r="K70" s="208"/>
      <c r="L70" s="100"/>
      <c r="M70" s="98"/>
      <c r="N70" s="128"/>
      <c r="O70" s="128"/>
      <c r="P70" s="128"/>
      <c r="Q70" s="205"/>
      <c r="R70" s="205"/>
    </row>
    <row r="71" spans="1:19" s="94" customFormat="1" x14ac:dyDescent="0.2">
      <c r="A71" s="175">
        <v>250124</v>
      </c>
      <c r="B71" s="51"/>
      <c r="C71" s="40" t="s">
        <v>192</v>
      </c>
      <c r="D71" s="109" t="s">
        <v>1</v>
      </c>
      <c r="E71" s="162">
        <v>27.72</v>
      </c>
      <c r="F71" s="111">
        <v>734.91579999999999</v>
      </c>
      <c r="G71" s="98"/>
      <c r="H71" s="99"/>
      <c r="I71" s="115"/>
      <c r="J71" s="98"/>
      <c r="K71" s="98"/>
      <c r="L71" s="100"/>
      <c r="M71" s="98"/>
      <c r="N71" s="128"/>
      <c r="O71" s="128"/>
      <c r="P71" s="128"/>
      <c r="Q71" s="205"/>
      <c r="R71" s="205"/>
    </row>
    <row r="72" spans="1:19" s="94" customFormat="1" x14ac:dyDescent="0.2">
      <c r="A72" s="175">
        <v>250136</v>
      </c>
      <c r="B72" s="51"/>
      <c r="C72" s="40" t="s">
        <v>193</v>
      </c>
      <c r="D72" s="109" t="s">
        <v>1</v>
      </c>
      <c r="E72" s="162">
        <v>13.700000000000001</v>
      </c>
      <c r="F72" s="111">
        <v>910.96180000000004</v>
      </c>
      <c r="G72" s="98"/>
      <c r="H72" s="99"/>
      <c r="I72" s="115"/>
      <c r="J72" s="98"/>
      <c r="K72" s="98"/>
      <c r="L72" s="100"/>
      <c r="M72" s="98"/>
      <c r="N72" s="128"/>
      <c r="O72" s="128"/>
      <c r="P72" s="128"/>
      <c r="Q72" s="205"/>
      <c r="R72" s="205"/>
    </row>
    <row r="73" spans="1:19" s="94" customFormat="1" x14ac:dyDescent="0.2">
      <c r="A73" s="180">
        <v>250137</v>
      </c>
      <c r="C73" s="153" t="s">
        <v>365</v>
      </c>
      <c r="D73" s="119" t="s">
        <v>1</v>
      </c>
      <c r="E73" s="162">
        <v>17.55</v>
      </c>
      <c r="F73" s="154">
        <v>965.11760000000004</v>
      </c>
      <c r="G73" s="98"/>
      <c r="H73" s="113"/>
      <c r="I73" s="115"/>
      <c r="J73" s="98"/>
      <c r="K73" s="98"/>
      <c r="L73" s="100"/>
      <c r="M73" s="98"/>
      <c r="N73" s="128"/>
      <c r="O73" s="128"/>
      <c r="P73" s="128"/>
      <c r="Q73" s="205"/>
      <c r="R73" s="205"/>
    </row>
    <row r="74" spans="1:19" s="94" customFormat="1" x14ac:dyDescent="0.2">
      <c r="A74" s="180">
        <v>250138</v>
      </c>
      <c r="C74" s="153" t="s">
        <v>194</v>
      </c>
      <c r="D74" s="119" t="s">
        <v>1</v>
      </c>
      <c r="E74" s="162">
        <v>17.7</v>
      </c>
      <c r="F74" s="154">
        <v>562.05399999999997</v>
      </c>
      <c r="G74" s="98"/>
      <c r="H74" s="98"/>
      <c r="I74" s="159"/>
      <c r="J74" s="98"/>
      <c r="K74" s="98"/>
      <c r="L74" s="100"/>
      <c r="M74" s="98"/>
      <c r="N74" s="128"/>
      <c r="O74" s="214"/>
      <c r="P74" s="128"/>
      <c r="Q74" s="205"/>
      <c r="R74" s="205"/>
    </row>
    <row r="75" spans="1:19" s="94" customFormat="1" x14ac:dyDescent="0.2">
      <c r="A75" s="180">
        <v>250143</v>
      </c>
      <c r="C75" s="153" t="s">
        <v>195</v>
      </c>
      <c r="D75" s="119" t="s">
        <v>1</v>
      </c>
      <c r="E75" s="162">
        <v>124.96</v>
      </c>
      <c r="F75" s="154">
        <v>591.30960000000005</v>
      </c>
      <c r="G75" s="98"/>
      <c r="H75" s="113"/>
      <c r="I75" s="159"/>
      <c r="J75" s="98"/>
      <c r="K75" s="98"/>
      <c r="L75" s="100"/>
      <c r="M75" s="98"/>
      <c r="N75" s="128"/>
      <c r="O75" s="214"/>
      <c r="P75" s="128"/>
      <c r="Q75" s="205"/>
      <c r="R75" s="205"/>
    </row>
    <row r="76" spans="1:19" s="94" customFormat="1" x14ac:dyDescent="0.2">
      <c r="A76" s="180">
        <v>250144</v>
      </c>
      <c r="C76" s="153" t="s">
        <v>196</v>
      </c>
      <c r="D76" s="118" t="s">
        <v>1</v>
      </c>
      <c r="E76" s="162">
        <v>23.41</v>
      </c>
      <c r="F76" s="154">
        <v>677.57579999999996</v>
      </c>
      <c r="G76" s="98"/>
      <c r="H76" s="113"/>
      <c r="I76" s="159"/>
      <c r="J76" s="98"/>
      <c r="K76" s="98"/>
      <c r="L76" s="100"/>
      <c r="M76" s="98"/>
      <c r="N76" s="128"/>
      <c r="O76" s="128"/>
      <c r="P76" s="128"/>
      <c r="Q76" s="205"/>
      <c r="R76" s="205"/>
    </row>
    <row r="77" spans="1:19" s="94" customFormat="1" ht="24" x14ac:dyDescent="0.2">
      <c r="A77" s="178" t="s">
        <v>249</v>
      </c>
      <c r="C77" s="153" t="s">
        <v>250</v>
      </c>
      <c r="D77" s="119" t="s">
        <v>1</v>
      </c>
      <c r="E77" s="246">
        <v>5.4</v>
      </c>
      <c r="F77" s="254">
        <v>512.0462</v>
      </c>
      <c r="G77" s="110"/>
      <c r="H77" s="98"/>
      <c r="I77" s="160"/>
      <c r="J77" s="98"/>
      <c r="K77" s="98"/>
      <c r="L77" s="100"/>
      <c r="M77" s="98"/>
      <c r="N77" s="206"/>
      <c r="O77" s="128"/>
      <c r="P77" s="128"/>
      <c r="Q77" s="205"/>
      <c r="R77" s="205"/>
    </row>
    <row r="78" spans="1:19" s="94" customFormat="1" x14ac:dyDescent="0.2">
      <c r="A78" s="181" t="s">
        <v>284</v>
      </c>
      <c r="C78" s="153" t="s">
        <v>345</v>
      </c>
      <c r="D78" s="119" t="s">
        <v>1</v>
      </c>
      <c r="E78" s="162">
        <v>5</v>
      </c>
      <c r="F78" s="126">
        <v>27.46</v>
      </c>
      <c r="G78" s="98"/>
      <c r="H78" s="98"/>
      <c r="I78" s="160"/>
      <c r="J78" s="98"/>
      <c r="K78" s="98"/>
      <c r="L78" s="100"/>
      <c r="M78" s="98"/>
      <c r="N78" s="128"/>
      <c r="O78" s="128"/>
      <c r="P78" s="128"/>
      <c r="Q78" s="205"/>
      <c r="R78" s="205"/>
      <c r="S78" s="205"/>
    </row>
    <row r="79" spans="1:19" s="94" customFormat="1" x14ac:dyDescent="0.2">
      <c r="A79" s="181"/>
      <c r="C79" s="153"/>
      <c r="D79" s="119"/>
      <c r="E79" s="160"/>
      <c r="F79" s="126"/>
      <c r="G79" s="110"/>
      <c r="H79" s="98"/>
      <c r="I79" s="98"/>
      <c r="J79" s="98"/>
      <c r="K79" s="98"/>
      <c r="L79" s="100"/>
      <c r="M79" s="98"/>
      <c r="N79" s="128"/>
      <c r="O79" s="128"/>
      <c r="P79" s="128"/>
      <c r="Q79" s="205"/>
      <c r="R79" s="205"/>
    </row>
    <row r="80" spans="1:19" s="94" customFormat="1" x14ac:dyDescent="0.2">
      <c r="A80" s="314"/>
      <c r="B80" s="289">
        <v>7</v>
      </c>
      <c r="C80" s="296" t="s">
        <v>248</v>
      </c>
      <c r="D80" s="315"/>
      <c r="E80" s="316"/>
      <c r="F80" s="317"/>
      <c r="G80" s="318">
        <f>SUM(G81:G87)</f>
        <v>0</v>
      </c>
      <c r="H80" s="98"/>
      <c r="I80" s="98"/>
      <c r="J80" s="98"/>
      <c r="K80" s="98"/>
      <c r="L80" s="100"/>
      <c r="M80" s="98"/>
      <c r="N80" s="128"/>
      <c r="O80" s="128"/>
      <c r="P80" s="128"/>
      <c r="Q80" s="205"/>
      <c r="R80" s="205"/>
    </row>
    <row r="81" spans="1:19" s="94" customFormat="1" x14ac:dyDescent="0.2">
      <c r="A81" s="182">
        <v>230902</v>
      </c>
      <c r="B81" s="147"/>
      <c r="C81" s="285" t="s">
        <v>581</v>
      </c>
      <c r="D81" s="109" t="s">
        <v>3</v>
      </c>
      <c r="E81" s="161">
        <v>1</v>
      </c>
      <c r="F81" s="154">
        <v>293.42219999999998</v>
      </c>
      <c r="G81" s="110"/>
      <c r="H81" s="240"/>
      <c r="I81" s="98"/>
      <c r="J81" s="98"/>
      <c r="K81" s="98"/>
      <c r="L81" s="100"/>
      <c r="M81" s="98"/>
      <c r="N81" s="128"/>
      <c r="O81" s="128"/>
      <c r="P81" s="128"/>
      <c r="Q81" s="205"/>
      <c r="R81" s="205"/>
    </row>
    <row r="82" spans="1:19" s="94" customFormat="1" x14ac:dyDescent="0.2">
      <c r="A82" s="180">
        <v>230903</v>
      </c>
      <c r="C82" s="285" t="s">
        <v>582</v>
      </c>
      <c r="D82" s="109" t="s">
        <v>3</v>
      </c>
      <c r="E82" s="161">
        <v>1</v>
      </c>
      <c r="F82" s="154">
        <v>299.41239999999999</v>
      </c>
      <c r="G82" s="110"/>
      <c r="H82" s="205"/>
      <c r="I82" s="205"/>
      <c r="J82" s="205"/>
      <c r="K82" s="205"/>
      <c r="L82" s="205"/>
      <c r="M82" s="205"/>
      <c r="N82" s="205"/>
      <c r="O82" s="128"/>
      <c r="P82" s="128"/>
      <c r="Q82" s="205"/>
      <c r="R82" s="205"/>
    </row>
    <row r="83" spans="1:19" s="94" customFormat="1" x14ac:dyDescent="0.2">
      <c r="A83" s="180">
        <v>230904</v>
      </c>
      <c r="B83" s="147"/>
      <c r="C83" s="285" t="s">
        <v>583</v>
      </c>
      <c r="D83" s="118" t="s">
        <v>251</v>
      </c>
      <c r="E83" s="162">
        <v>9</v>
      </c>
      <c r="F83" s="154">
        <v>299.41239999999999</v>
      </c>
      <c r="G83" s="110"/>
      <c r="H83" s="209"/>
      <c r="I83" s="98"/>
      <c r="J83" s="98"/>
      <c r="K83" s="98"/>
      <c r="L83" s="100"/>
      <c r="M83" s="98"/>
      <c r="N83" s="128"/>
      <c r="O83" s="128"/>
      <c r="P83" s="128"/>
      <c r="Q83" s="205"/>
      <c r="R83" s="205"/>
    </row>
    <row r="84" spans="1:19" s="94" customFormat="1" x14ac:dyDescent="0.2">
      <c r="A84" s="183">
        <v>230911</v>
      </c>
      <c r="B84" s="147"/>
      <c r="C84" s="285" t="s">
        <v>584</v>
      </c>
      <c r="D84" s="118" t="s">
        <v>251</v>
      </c>
      <c r="E84" s="162">
        <v>1</v>
      </c>
      <c r="F84" s="154">
        <v>455.80419999999998</v>
      </c>
      <c r="G84" s="110"/>
      <c r="H84" s="241"/>
      <c r="I84" s="98"/>
      <c r="J84" s="98"/>
      <c r="K84" s="98"/>
      <c r="L84" s="100"/>
      <c r="M84" s="98"/>
      <c r="N84" s="128"/>
      <c r="O84" s="128"/>
      <c r="P84" s="128"/>
      <c r="Q84" s="205"/>
      <c r="R84" s="205"/>
    </row>
    <row r="85" spans="1:19" s="94" customFormat="1" x14ac:dyDescent="0.2">
      <c r="A85" s="183">
        <v>230910</v>
      </c>
      <c r="B85" s="147"/>
      <c r="C85" s="285" t="s">
        <v>585</v>
      </c>
      <c r="D85" s="118" t="s">
        <v>251</v>
      </c>
      <c r="E85" s="162">
        <v>1</v>
      </c>
      <c r="F85" s="154">
        <v>505.92179999999996</v>
      </c>
      <c r="G85" s="110"/>
      <c r="H85" s="241"/>
      <c r="I85" s="98"/>
      <c r="J85" s="98"/>
      <c r="K85" s="98"/>
      <c r="L85" s="100"/>
      <c r="M85" s="98"/>
      <c r="N85" s="128"/>
      <c r="O85" s="128"/>
      <c r="P85" s="128"/>
      <c r="Q85" s="205"/>
      <c r="R85" s="205"/>
    </row>
    <row r="86" spans="1:19" s="94" customFormat="1" ht="24" x14ac:dyDescent="0.2">
      <c r="A86" s="183">
        <v>230413</v>
      </c>
      <c r="C86" s="285" t="s">
        <v>586</v>
      </c>
      <c r="D86" s="118" t="s">
        <v>251</v>
      </c>
      <c r="E86" s="162">
        <v>2</v>
      </c>
      <c r="F86" s="154">
        <v>1420.4094</v>
      </c>
      <c r="G86" s="215"/>
      <c r="H86" s="233"/>
      <c r="I86" s="215"/>
      <c r="J86" s="215"/>
      <c r="K86" s="215"/>
      <c r="L86" s="215"/>
      <c r="M86" s="215"/>
      <c r="N86" s="215"/>
      <c r="O86" s="128"/>
      <c r="P86" s="128"/>
      <c r="Q86" s="205"/>
      <c r="R86" s="205"/>
    </row>
    <row r="87" spans="1:19" s="94" customFormat="1" x14ac:dyDescent="0.2">
      <c r="A87" s="184" t="s">
        <v>260</v>
      </c>
      <c r="B87"/>
      <c r="C87" s="285" t="s">
        <v>587</v>
      </c>
      <c r="D87" s="118" t="s">
        <v>251</v>
      </c>
      <c r="E87" s="162">
        <v>2</v>
      </c>
      <c r="F87" s="154">
        <v>1381.25</v>
      </c>
      <c r="G87" s="215"/>
      <c r="H87" s="233"/>
      <c r="I87" s="215"/>
      <c r="J87" s="215"/>
      <c r="K87" s="215"/>
      <c r="L87" s="215"/>
      <c r="M87" s="215"/>
      <c r="N87" s="215"/>
      <c r="O87" s="128"/>
      <c r="P87" s="128"/>
      <c r="Q87" s="205"/>
      <c r="R87" s="205"/>
      <c r="S87" s="205"/>
    </row>
    <row r="88" spans="1:19" s="94" customFormat="1" x14ac:dyDescent="0.2">
      <c r="A88" s="183"/>
      <c r="B88" s="147"/>
      <c r="C88" s="155"/>
      <c r="D88" s="118"/>
      <c r="E88" s="113"/>
      <c r="F88" s="154"/>
      <c r="G88" s="110"/>
      <c r="H88" s="241"/>
      <c r="I88" s="98"/>
      <c r="J88" s="98"/>
      <c r="K88" s="98"/>
      <c r="L88" s="100"/>
      <c r="M88" s="98"/>
      <c r="N88" s="128"/>
      <c r="O88" s="128"/>
      <c r="P88" s="128"/>
      <c r="Q88" s="205"/>
      <c r="R88" s="205"/>
    </row>
    <row r="89" spans="1:19" s="94" customFormat="1" x14ac:dyDescent="0.2">
      <c r="A89" s="309"/>
      <c r="B89" s="289">
        <v>8</v>
      </c>
      <c r="C89" s="296" t="s">
        <v>247</v>
      </c>
      <c r="D89" s="289"/>
      <c r="E89" s="297"/>
      <c r="F89" s="298"/>
      <c r="G89" s="299">
        <f>SUM(G90:G93)</f>
        <v>0</v>
      </c>
      <c r="H89" s="98"/>
      <c r="I89" s="98"/>
      <c r="J89" s="207"/>
      <c r="K89" s="208"/>
      <c r="L89" s="100"/>
      <c r="M89" s="98"/>
      <c r="N89" s="128"/>
      <c r="O89" s="128"/>
      <c r="P89" s="128"/>
      <c r="Q89" s="205"/>
      <c r="R89" s="205"/>
    </row>
    <row r="90" spans="1:19" s="94" customFormat="1" x14ac:dyDescent="0.2">
      <c r="A90" s="175" t="s">
        <v>201</v>
      </c>
      <c r="B90" s="51"/>
      <c r="C90" s="285" t="s">
        <v>588</v>
      </c>
      <c r="D90" s="51" t="s">
        <v>1</v>
      </c>
      <c r="E90" s="209">
        <v>58.27</v>
      </c>
      <c r="F90" s="111">
        <v>251.7226</v>
      </c>
      <c r="G90" s="98"/>
      <c r="H90" s="98"/>
      <c r="I90" s="115"/>
      <c r="J90" s="98"/>
      <c r="K90" s="98"/>
      <c r="L90" s="100"/>
      <c r="M90" s="98"/>
      <c r="N90" s="128"/>
      <c r="O90" s="128"/>
      <c r="P90" s="128"/>
      <c r="Q90" s="205"/>
      <c r="R90" s="205"/>
    </row>
    <row r="91" spans="1:19" s="94" customFormat="1" x14ac:dyDescent="0.2">
      <c r="A91" s="173">
        <v>260204</v>
      </c>
      <c r="B91" s="85"/>
      <c r="C91" s="285" t="s">
        <v>589</v>
      </c>
      <c r="D91" s="20" t="s">
        <v>1</v>
      </c>
      <c r="E91" s="209">
        <v>29.45</v>
      </c>
      <c r="F91" s="255">
        <v>244.0976</v>
      </c>
      <c r="G91" s="98"/>
      <c r="H91" s="66"/>
      <c r="I91" s="115"/>
      <c r="J91" s="98"/>
      <c r="K91" s="98"/>
      <c r="L91" s="100"/>
      <c r="M91" s="98"/>
      <c r="N91" s="128"/>
      <c r="O91" s="128"/>
      <c r="P91" s="128"/>
      <c r="Q91" s="205"/>
      <c r="R91" s="205"/>
    </row>
    <row r="92" spans="1:19" s="94" customFormat="1" x14ac:dyDescent="0.2">
      <c r="A92" s="175">
        <v>260117</v>
      </c>
      <c r="B92" s="51"/>
      <c r="C92" s="285" t="s">
        <v>590</v>
      </c>
      <c r="D92" s="51" t="s">
        <v>1</v>
      </c>
      <c r="E92" s="209">
        <v>118.1</v>
      </c>
      <c r="F92" s="255">
        <v>285.2604</v>
      </c>
      <c r="G92" s="98"/>
      <c r="H92" s="99"/>
      <c r="I92" s="115"/>
      <c r="J92" s="98"/>
      <c r="K92" s="98"/>
      <c r="L92" s="100"/>
      <c r="M92" s="98"/>
      <c r="N92" s="128"/>
      <c r="O92" s="128"/>
      <c r="P92" s="128"/>
      <c r="Q92" s="205"/>
      <c r="R92" s="205"/>
    </row>
    <row r="93" spans="1:19" s="94" customFormat="1" x14ac:dyDescent="0.2">
      <c r="A93" s="175" t="s">
        <v>276</v>
      </c>
      <c r="B93" s="51"/>
      <c r="C93" s="285" t="s">
        <v>591</v>
      </c>
      <c r="D93" s="51" t="s">
        <v>1</v>
      </c>
      <c r="E93" s="209">
        <v>3.02</v>
      </c>
      <c r="F93" s="111">
        <v>216.25</v>
      </c>
      <c r="G93" s="98"/>
      <c r="H93" s="98"/>
      <c r="I93" s="115"/>
      <c r="J93" s="98"/>
      <c r="K93" s="98"/>
      <c r="L93" s="100"/>
      <c r="M93" s="98"/>
      <c r="N93" s="128"/>
      <c r="O93" s="128"/>
      <c r="P93" s="128"/>
      <c r="Q93" s="205"/>
      <c r="R93" s="205"/>
      <c r="S93" s="205"/>
    </row>
    <row r="94" spans="1:19" s="94" customFormat="1" ht="12.75" customHeight="1" x14ac:dyDescent="0.2">
      <c r="A94" s="177"/>
      <c r="C94" s="197"/>
      <c r="E94" s="209"/>
      <c r="F94" s="253"/>
      <c r="G94" s="205"/>
      <c r="H94" s="98"/>
      <c r="I94" s="98"/>
      <c r="J94" s="98"/>
      <c r="K94" s="98"/>
      <c r="L94" s="100"/>
      <c r="M94" s="98"/>
      <c r="N94" s="128"/>
      <c r="O94" s="128"/>
      <c r="P94" s="128"/>
      <c r="Q94" s="205"/>
      <c r="R94" s="205"/>
    </row>
    <row r="95" spans="1:19" s="94" customFormat="1" x14ac:dyDescent="0.2">
      <c r="A95" s="309"/>
      <c r="B95" s="289">
        <v>9</v>
      </c>
      <c r="C95" s="296" t="s">
        <v>14</v>
      </c>
      <c r="D95" s="289"/>
      <c r="E95" s="312"/>
      <c r="F95" s="298"/>
      <c r="G95" s="299">
        <f>SUM(G96:G103)</f>
        <v>0</v>
      </c>
      <c r="H95" s="98"/>
      <c r="I95" s="98"/>
      <c r="J95" s="207"/>
      <c r="K95" s="208"/>
      <c r="L95" s="100"/>
      <c r="M95" s="98"/>
      <c r="N95" s="128"/>
      <c r="O95" s="128"/>
      <c r="P95" s="128"/>
      <c r="Q95" s="205"/>
      <c r="R95" s="205"/>
    </row>
    <row r="96" spans="1:19" s="94" customFormat="1" x14ac:dyDescent="0.2">
      <c r="A96" s="175" t="s">
        <v>86</v>
      </c>
      <c r="B96" s="51"/>
      <c r="C96" s="40" t="s">
        <v>85</v>
      </c>
      <c r="D96" s="51" t="s">
        <v>8</v>
      </c>
      <c r="E96" s="209">
        <v>110.00999999999999</v>
      </c>
      <c r="F96" s="111">
        <v>27.24</v>
      </c>
      <c r="G96" s="98"/>
      <c r="H96" s="99"/>
      <c r="I96" s="115"/>
      <c r="J96" s="98"/>
      <c r="K96" s="98"/>
      <c r="L96" s="100"/>
      <c r="M96" s="98"/>
      <c r="N96" s="128"/>
      <c r="O96" s="128"/>
      <c r="P96" s="128"/>
      <c r="Q96" s="205"/>
      <c r="R96" s="205"/>
    </row>
    <row r="97" spans="1:19" s="94" customFormat="1" x14ac:dyDescent="0.2">
      <c r="A97" s="175" t="s">
        <v>366</v>
      </c>
      <c r="B97" s="51"/>
      <c r="C97" s="55" t="s">
        <v>367</v>
      </c>
      <c r="D97" s="51" t="s">
        <v>8</v>
      </c>
      <c r="E97" s="209">
        <v>10.1</v>
      </c>
      <c r="F97" s="111">
        <v>51.21</v>
      </c>
      <c r="G97" s="98"/>
      <c r="H97" s="99"/>
      <c r="I97" s="115"/>
      <c r="J97" s="98"/>
      <c r="K97" s="98"/>
      <c r="L97" s="100"/>
      <c r="M97" s="98"/>
      <c r="N97" s="128"/>
      <c r="O97" s="128"/>
      <c r="P97" s="128"/>
      <c r="Q97" s="205"/>
      <c r="R97" s="205"/>
    </row>
    <row r="98" spans="1:19" s="94" customFormat="1" ht="12.75" customHeight="1" x14ac:dyDescent="0.2">
      <c r="A98" s="175" t="s">
        <v>231</v>
      </c>
      <c r="B98" s="51"/>
      <c r="C98" s="40" t="s">
        <v>232</v>
      </c>
      <c r="D98" s="51" t="s">
        <v>8</v>
      </c>
      <c r="E98" s="209">
        <v>15.6</v>
      </c>
      <c r="F98" s="111">
        <v>70.08</v>
      </c>
      <c r="G98" s="98"/>
      <c r="H98" s="99"/>
      <c r="I98" s="115"/>
      <c r="J98" s="98"/>
      <c r="K98" s="98"/>
      <c r="L98" s="100"/>
      <c r="M98" s="98"/>
      <c r="N98" s="128"/>
      <c r="O98" s="128"/>
      <c r="P98" s="128"/>
      <c r="Q98" s="205"/>
      <c r="R98" s="205"/>
    </row>
    <row r="99" spans="1:19" s="94" customFormat="1" ht="24" x14ac:dyDescent="0.2">
      <c r="A99" s="271" t="s">
        <v>203</v>
      </c>
      <c r="B99" s="51"/>
      <c r="C99" s="55" t="s">
        <v>202</v>
      </c>
      <c r="D99" s="109" t="s">
        <v>3</v>
      </c>
      <c r="E99" s="247">
        <v>37</v>
      </c>
      <c r="F99" s="106">
        <v>44.63</v>
      </c>
      <c r="G99" s="110"/>
      <c r="H99" s="64"/>
      <c r="I99" s="115"/>
      <c r="J99" s="98"/>
      <c r="K99" s="98"/>
      <c r="L99" s="100"/>
      <c r="M99" s="98"/>
      <c r="N99" s="128"/>
      <c r="O99" s="128"/>
      <c r="P99" s="128"/>
      <c r="Q99" s="205"/>
      <c r="R99" s="205"/>
    </row>
    <row r="100" spans="1:19" s="94" customFormat="1" ht="12.75" customHeight="1" x14ac:dyDescent="0.2">
      <c r="A100" s="176" t="s">
        <v>233</v>
      </c>
      <c r="B100" s="51"/>
      <c r="C100" s="55" t="s">
        <v>234</v>
      </c>
      <c r="D100" s="109" t="s">
        <v>8</v>
      </c>
      <c r="E100" s="209">
        <v>6</v>
      </c>
      <c r="F100" s="106">
        <v>40.56</v>
      </c>
      <c r="G100" s="98"/>
      <c r="H100" s="64"/>
      <c r="I100" s="115"/>
      <c r="J100" s="98"/>
      <c r="K100" s="98"/>
      <c r="L100" s="100"/>
      <c r="M100" s="98"/>
      <c r="N100" s="128"/>
      <c r="O100" s="128"/>
      <c r="P100" s="128"/>
      <c r="Q100" s="205"/>
      <c r="R100" s="205"/>
    </row>
    <row r="101" spans="1:19" s="94" customFormat="1" x14ac:dyDescent="0.2">
      <c r="A101" s="175" t="s">
        <v>204</v>
      </c>
      <c r="B101" s="51"/>
      <c r="C101" s="55" t="s">
        <v>205</v>
      </c>
      <c r="D101" s="51" t="s">
        <v>8</v>
      </c>
      <c r="E101" s="209">
        <v>10</v>
      </c>
      <c r="F101" s="111">
        <v>57.52</v>
      </c>
      <c r="G101" s="98"/>
      <c r="H101" s="64"/>
      <c r="I101" s="115"/>
      <c r="J101" s="98"/>
      <c r="K101" s="98"/>
      <c r="L101" s="100"/>
      <c r="M101" s="98"/>
      <c r="N101" s="128"/>
      <c r="O101" s="128"/>
      <c r="P101" s="128"/>
      <c r="Q101" s="205"/>
      <c r="R101" s="205"/>
    </row>
    <row r="102" spans="1:19" s="94" customFormat="1" ht="24" x14ac:dyDescent="0.2">
      <c r="A102" s="176">
        <v>150303</v>
      </c>
      <c r="B102" s="51"/>
      <c r="C102" s="55" t="s">
        <v>197</v>
      </c>
      <c r="D102" s="109" t="s">
        <v>22</v>
      </c>
      <c r="E102" s="209">
        <v>591.16</v>
      </c>
      <c r="F102" s="106">
        <v>13.053999999999998</v>
      </c>
      <c r="G102" s="98"/>
      <c r="H102" s="99"/>
      <c r="I102" s="115"/>
      <c r="J102" s="110"/>
      <c r="K102" s="110"/>
      <c r="L102" s="123"/>
      <c r="M102" s="110"/>
      <c r="N102" s="206"/>
      <c r="O102" s="128"/>
      <c r="P102" s="128"/>
      <c r="Q102" s="205"/>
      <c r="R102" s="205"/>
    </row>
    <row r="103" spans="1:19" s="94" customFormat="1" ht="30" customHeight="1" x14ac:dyDescent="0.2">
      <c r="A103" s="271">
        <v>161307</v>
      </c>
      <c r="B103" s="51"/>
      <c r="C103" s="55" t="s">
        <v>200</v>
      </c>
      <c r="D103" s="119" t="s">
        <v>1</v>
      </c>
      <c r="E103" s="247">
        <v>147.79</v>
      </c>
      <c r="F103" s="126">
        <v>106.14</v>
      </c>
      <c r="G103" s="110"/>
      <c r="H103" s="99"/>
      <c r="I103" s="115"/>
      <c r="J103" s="98"/>
      <c r="K103" s="98"/>
      <c r="L103" s="100"/>
      <c r="M103" s="98"/>
      <c r="N103" s="128"/>
      <c r="O103" s="128"/>
      <c r="P103" s="128"/>
      <c r="Q103" s="205"/>
      <c r="R103" s="205"/>
      <c r="S103" s="205"/>
    </row>
    <row r="104" spans="1:19" s="94" customFormat="1" x14ac:dyDescent="0.2">
      <c r="A104" s="175"/>
      <c r="B104" s="51"/>
      <c r="C104" s="198"/>
      <c r="E104" s="209"/>
      <c r="F104" s="256"/>
      <c r="G104" s="216"/>
      <c r="H104" s="242"/>
      <c r="I104" s="98"/>
      <c r="J104" s="98"/>
      <c r="K104" s="98"/>
      <c r="L104" s="100"/>
      <c r="M104" s="98"/>
      <c r="N104" s="128"/>
      <c r="O104" s="128"/>
      <c r="P104" s="128"/>
      <c r="Q104" s="205"/>
      <c r="R104" s="205"/>
    </row>
    <row r="105" spans="1:19" s="94" customFormat="1" x14ac:dyDescent="0.2">
      <c r="A105" s="309"/>
      <c r="B105" s="289">
        <v>10</v>
      </c>
      <c r="C105" s="296" t="s">
        <v>152</v>
      </c>
      <c r="D105" s="313"/>
      <c r="E105" s="312"/>
      <c r="F105" s="298"/>
      <c r="G105" s="293">
        <f>SUM(G106:G107)</f>
        <v>0</v>
      </c>
      <c r="H105" s="98"/>
      <c r="I105" s="98"/>
      <c r="J105" s="98"/>
      <c r="K105" s="98"/>
      <c r="L105" s="100"/>
      <c r="M105" s="98"/>
      <c r="N105" s="128"/>
      <c r="O105" s="128"/>
      <c r="P105" s="128"/>
      <c r="Q105" s="205"/>
      <c r="R105" s="205"/>
    </row>
    <row r="106" spans="1:19" s="94" customFormat="1" x14ac:dyDescent="0.2">
      <c r="A106" s="175" t="s">
        <v>153</v>
      </c>
      <c r="B106" s="102"/>
      <c r="C106" s="40" t="s">
        <v>191</v>
      </c>
      <c r="D106" s="51" t="s">
        <v>1</v>
      </c>
      <c r="E106" s="209">
        <v>648.20000000000005</v>
      </c>
      <c r="F106" s="111">
        <v>53.97</v>
      </c>
      <c r="G106" s="98"/>
      <c r="H106" s="232"/>
      <c r="I106" s="104"/>
      <c r="J106" s="98"/>
      <c r="K106" s="98"/>
      <c r="L106" s="100"/>
      <c r="M106" s="98"/>
      <c r="N106" s="128"/>
      <c r="O106" s="128"/>
      <c r="P106" s="128"/>
      <c r="Q106" s="205"/>
      <c r="R106" s="205"/>
      <c r="S106" s="205"/>
    </row>
    <row r="107" spans="1:19" s="94" customFormat="1" ht="24" x14ac:dyDescent="0.2">
      <c r="A107" s="271" t="s">
        <v>368</v>
      </c>
      <c r="B107" s="102"/>
      <c r="C107" s="40" t="s">
        <v>369</v>
      </c>
      <c r="D107" s="109" t="s">
        <v>1</v>
      </c>
      <c r="E107" s="247">
        <v>111.41</v>
      </c>
      <c r="F107" s="106">
        <v>126.94099999999999</v>
      </c>
      <c r="G107" s="110"/>
      <c r="H107" s="232"/>
      <c r="I107" s="110"/>
      <c r="J107" s="98"/>
      <c r="K107" s="98"/>
      <c r="L107" s="100"/>
      <c r="M107" s="98"/>
      <c r="N107" s="128"/>
      <c r="O107" s="128"/>
      <c r="P107" s="128"/>
      <c r="Q107" s="205"/>
      <c r="R107" s="205"/>
      <c r="S107" s="205"/>
    </row>
    <row r="108" spans="1:19" s="94" customFormat="1" x14ac:dyDescent="0.2">
      <c r="A108" s="185"/>
      <c r="B108" s="97"/>
      <c r="C108" s="40"/>
      <c r="D108" s="97"/>
      <c r="E108" s="209"/>
      <c r="F108" s="111"/>
      <c r="G108" s="98"/>
      <c r="H108" s="98"/>
      <c r="I108" s="98"/>
      <c r="J108" s="98"/>
      <c r="K108" s="98"/>
      <c r="L108" s="100"/>
      <c r="M108" s="98"/>
      <c r="N108" s="128"/>
      <c r="O108" s="128"/>
      <c r="P108" s="128"/>
      <c r="Q108" s="205"/>
      <c r="R108" s="205"/>
    </row>
    <row r="109" spans="1:19" s="94" customFormat="1" x14ac:dyDescent="0.2">
      <c r="A109" s="309"/>
      <c r="B109" s="289">
        <v>11</v>
      </c>
      <c r="C109" s="296" t="s">
        <v>15</v>
      </c>
      <c r="D109" s="289"/>
      <c r="E109" s="312"/>
      <c r="F109" s="298"/>
      <c r="G109" s="299">
        <f>SUM(G110:G117)</f>
        <v>0</v>
      </c>
      <c r="H109" s="98"/>
      <c r="I109" s="98"/>
      <c r="J109" s="207"/>
      <c r="K109" s="208"/>
      <c r="L109" s="100"/>
      <c r="M109" s="98"/>
      <c r="N109" s="128"/>
      <c r="O109" s="128"/>
      <c r="P109" s="128"/>
      <c r="Q109" s="205"/>
      <c r="R109" s="205"/>
    </row>
    <row r="110" spans="1:19" s="94" customFormat="1" x14ac:dyDescent="0.2">
      <c r="A110" s="175" t="s">
        <v>370</v>
      </c>
      <c r="C110" s="52" t="s">
        <v>371</v>
      </c>
      <c r="D110" s="118" t="s">
        <v>1</v>
      </c>
      <c r="E110" s="209">
        <v>109.84</v>
      </c>
      <c r="F110" s="111">
        <v>13.88</v>
      </c>
      <c r="G110" s="98"/>
      <c r="H110" s="113"/>
      <c r="I110" s="98"/>
      <c r="J110" s="207"/>
      <c r="K110" s="208"/>
      <c r="L110" s="100"/>
      <c r="M110" s="98"/>
      <c r="N110" s="128"/>
      <c r="O110" s="128"/>
      <c r="P110" s="128"/>
      <c r="Q110" s="205"/>
      <c r="R110" s="205"/>
    </row>
    <row r="111" spans="1:19" s="94" customFormat="1" x14ac:dyDescent="0.2">
      <c r="A111" s="175" t="s">
        <v>92</v>
      </c>
      <c r="C111" s="40" t="s">
        <v>212</v>
      </c>
      <c r="D111" s="118" t="s">
        <v>1</v>
      </c>
      <c r="E111" s="209">
        <v>801.87</v>
      </c>
      <c r="F111" s="111">
        <v>16.48</v>
      </c>
      <c r="G111" s="98"/>
      <c r="H111" s="113"/>
      <c r="I111" s="131"/>
      <c r="J111" s="98"/>
      <c r="K111" s="98"/>
      <c r="L111" s="100"/>
      <c r="M111" s="98"/>
      <c r="N111" s="128"/>
      <c r="O111" s="128"/>
      <c r="P111" s="128"/>
      <c r="Q111" s="205"/>
      <c r="R111" s="205"/>
    </row>
    <row r="112" spans="1:19" s="94" customFormat="1" x14ac:dyDescent="0.2">
      <c r="A112" s="175" t="s">
        <v>210</v>
      </c>
      <c r="C112" s="40" t="s">
        <v>211</v>
      </c>
      <c r="D112" s="118" t="s">
        <v>1</v>
      </c>
      <c r="E112" s="209">
        <v>801.87</v>
      </c>
      <c r="F112" s="111">
        <v>4.49</v>
      </c>
      <c r="G112" s="98"/>
      <c r="H112" s="113"/>
      <c r="I112" s="131"/>
      <c r="J112" s="98"/>
      <c r="K112" s="98"/>
      <c r="L112" s="100"/>
      <c r="M112" s="98"/>
      <c r="N112" s="128"/>
      <c r="O112" s="128"/>
      <c r="P112" s="128"/>
      <c r="Q112" s="205"/>
      <c r="R112" s="205"/>
    </row>
    <row r="113" spans="1:20" s="94" customFormat="1" x14ac:dyDescent="0.2">
      <c r="A113" s="186" t="s">
        <v>245</v>
      </c>
      <c r="B113" s="124"/>
      <c r="C113" s="141" t="s">
        <v>246</v>
      </c>
      <c r="D113" s="138" t="s">
        <v>1</v>
      </c>
      <c r="E113" s="209">
        <v>115.11</v>
      </c>
      <c r="F113" s="144">
        <v>142.4</v>
      </c>
      <c r="G113" s="98"/>
      <c r="H113" s="98"/>
      <c r="I113" s="144"/>
      <c r="J113" s="98"/>
      <c r="K113" s="98"/>
      <c r="L113" s="100"/>
      <c r="M113" s="98"/>
      <c r="N113" s="128"/>
      <c r="O113" s="128"/>
      <c r="P113" s="128"/>
      <c r="Q113" s="205"/>
      <c r="R113" s="205"/>
    </row>
    <row r="114" spans="1:20" ht="24.95" customHeight="1" x14ac:dyDescent="0.2">
      <c r="A114" s="230" t="s">
        <v>235</v>
      </c>
      <c r="B114" s="124"/>
      <c r="C114" s="166" t="s">
        <v>236</v>
      </c>
      <c r="D114" s="143" t="s">
        <v>1</v>
      </c>
      <c r="E114" s="247">
        <v>13.925000000000001</v>
      </c>
      <c r="F114" s="257">
        <v>137.08000000000001</v>
      </c>
      <c r="G114" s="110"/>
      <c r="H114" s="98"/>
      <c r="I114" s="145"/>
      <c r="N114" s="201"/>
      <c r="O114" s="217"/>
      <c r="P114" s="201"/>
    </row>
    <row r="115" spans="1:20" ht="25.5" customHeight="1" x14ac:dyDescent="0.2">
      <c r="A115" s="230" t="s">
        <v>237</v>
      </c>
      <c r="B115" s="124"/>
      <c r="C115" s="166" t="s">
        <v>238</v>
      </c>
      <c r="D115" s="143" t="s">
        <v>1</v>
      </c>
      <c r="E115" s="247">
        <v>32.869999999999997</v>
      </c>
      <c r="F115" s="257">
        <v>88.7</v>
      </c>
      <c r="G115" s="110"/>
      <c r="H115" s="98"/>
      <c r="I115" s="145"/>
      <c r="N115" s="201"/>
      <c r="O115" s="217"/>
      <c r="P115" s="201"/>
    </row>
    <row r="116" spans="1:20" x14ac:dyDescent="0.2">
      <c r="A116" s="282" t="s">
        <v>253</v>
      </c>
      <c r="B116" s="124"/>
      <c r="C116" s="166" t="s">
        <v>285</v>
      </c>
      <c r="D116" s="143" t="s">
        <v>1</v>
      </c>
      <c r="E116" s="247">
        <v>47.01</v>
      </c>
      <c r="F116" s="257">
        <v>59.767800000000001</v>
      </c>
      <c r="G116" s="110"/>
      <c r="H116" s="98"/>
      <c r="I116" s="145"/>
      <c r="N116" s="201"/>
      <c r="O116" s="201"/>
      <c r="P116" s="201"/>
    </row>
    <row r="117" spans="1:20" s="94" customFormat="1" x14ac:dyDescent="0.2">
      <c r="A117" s="187" t="s">
        <v>252</v>
      </c>
      <c r="B117" s="168"/>
      <c r="C117" s="141" t="s">
        <v>255</v>
      </c>
      <c r="D117" s="51" t="s">
        <v>1</v>
      </c>
      <c r="E117" s="209">
        <v>402.9</v>
      </c>
      <c r="F117" s="111">
        <v>9.1199999999999992</v>
      </c>
      <c r="G117" s="98"/>
      <c r="H117" s="98"/>
      <c r="I117" s="115"/>
      <c r="J117" s="98"/>
      <c r="K117" s="98"/>
      <c r="L117" s="100"/>
      <c r="M117" s="98"/>
      <c r="N117" s="128"/>
      <c r="O117" s="128"/>
      <c r="P117" s="128"/>
      <c r="Q117" s="205"/>
      <c r="R117" s="205"/>
      <c r="S117" s="205"/>
    </row>
    <row r="118" spans="1:20" s="94" customFormat="1" x14ac:dyDescent="0.2">
      <c r="A118" s="175"/>
      <c r="B118" s="51"/>
      <c r="C118" s="141"/>
      <c r="D118" s="51"/>
      <c r="E118" s="209"/>
      <c r="F118" s="111"/>
      <c r="G118" s="98"/>
      <c r="H118" s="98"/>
      <c r="I118" s="98"/>
      <c r="J118" s="98"/>
      <c r="K118" s="98"/>
      <c r="L118" s="100"/>
      <c r="M118" s="98"/>
      <c r="N118" s="128"/>
      <c r="O118" s="128"/>
      <c r="P118" s="128"/>
      <c r="Q118" s="205"/>
      <c r="R118" s="205"/>
    </row>
    <row r="119" spans="1:20" s="94" customFormat="1" x14ac:dyDescent="0.2">
      <c r="A119" s="309"/>
      <c r="B119" s="289">
        <v>12</v>
      </c>
      <c r="C119" s="296" t="s">
        <v>16</v>
      </c>
      <c r="D119" s="289"/>
      <c r="E119" s="312"/>
      <c r="F119" s="298"/>
      <c r="G119" s="293">
        <f>SUM(G120:G121)</f>
        <v>0</v>
      </c>
      <c r="H119" s="98"/>
      <c r="I119" s="98"/>
      <c r="J119" s="207"/>
      <c r="K119" s="208"/>
      <c r="L119" s="100"/>
      <c r="M119" s="98"/>
      <c r="N119" s="128"/>
      <c r="O119" s="128"/>
      <c r="P119" s="128"/>
      <c r="Q119" s="205"/>
      <c r="R119" s="205"/>
    </row>
    <row r="120" spans="1:20" s="94" customFormat="1" x14ac:dyDescent="0.2">
      <c r="A120" s="175" t="s">
        <v>190</v>
      </c>
      <c r="B120" s="102"/>
      <c r="C120" s="40" t="s">
        <v>93</v>
      </c>
      <c r="D120" s="51" t="s">
        <v>1</v>
      </c>
      <c r="E120" s="209">
        <v>398.79</v>
      </c>
      <c r="F120" s="111">
        <v>4.49</v>
      </c>
      <c r="G120" s="98"/>
      <c r="H120" s="99"/>
      <c r="I120" s="115"/>
      <c r="J120" s="98"/>
      <c r="K120" s="98"/>
      <c r="L120" s="100"/>
      <c r="M120" s="98"/>
      <c r="N120" s="128"/>
      <c r="O120" s="128"/>
      <c r="P120" s="128"/>
      <c r="Q120" s="205"/>
      <c r="R120" s="205"/>
    </row>
    <row r="121" spans="1:20" s="94" customFormat="1" x14ac:dyDescent="0.2">
      <c r="A121" s="175" t="s">
        <v>78</v>
      </c>
      <c r="B121" s="51"/>
      <c r="C121" s="40" t="s">
        <v>94</v>
      </c>
      <c r="D121" s="51" t="s">
        <v>1</v>
      </c>
      <c r="E121" s="209">
        <v>398.79</v>
      </c>
      <c r="F121" s="111">
        <v>16.48</v>
      </c>
      <c r="G121" s="98"/>
      <c r="H121" s="99"/>
      <c r="I121" s="115"/>
      <c r="J121" s="98"/>
      <c r="K121" s="98"/>
      <c r="L121" s="100"/>
      <c r="M121" s="98"/>
      <c r="N121" s="128"/>
      <c r="O121" s="128"/>
      <c r="P121" s="128"/>
      <c r="Q121" s="205"/>
      <c r="R121" s="205"/>
      <c r="S121" s="205"/>
    </row>
    <row r="122" spans="1:20" s="94" customFormat="1" x14ac:dyDescent="0.2">
      <c r="A122" s="175"/>
      <c r="B122" s="51"/>
      <c r="C122" s="40"/>
      <c r="D122" s="51"/>
      <c r="E122" s="209"/>
      <c r="F122" s="111"/>
      <c r="G122" s="98"/>
      <c r="H122" s="98"/>
      <c r="I122" s="98"/>
      <c r="J122" s="98"/>
      <c r="K122" s="98"/>
      <c r="L122" s="100"/>
      <c r="M122" s="98"/>
      <c r="N122" s="128"/>
      <c r="O122" s="128"/>
      <c r="P122" s="128"/>
      <c r="Q122" s="205"/>
      <c r="R122" s="205"/>
    </row>
    <row r="123" spans="1:20" s="94" customFormat="1" x14ac:dyDescent="0.2">
      <c r="A123" s="309"/>
      <c r="B123" s="289">
        <v>13</v>
      </c>
      <c r="C123" s="296" t="s">
        <v>17</v>
      </c>
      <c r="D123" s="313"/>
      <c r="E123" s="312"/>
      <c r="F123" s="298"/>
      <c r="G123" s="299">
        <f>SUM(G124:G142)</f>
        <v>0</v>
      </c>
      <c r="H123" s="98"/>
      <c r="I123" s="98"/>
      <c r="J123" s="207"/>
      <c r="K123" s="208"/>
      <c r="L123" s="100"/>
      <c r="M123" s="98"/>
      <c r="N123" s="128"/>
      <c r="O123" s="128"/>
      <c r="P123" s="128"/>
      <c r="Q123" s="205"/>
      <c r="R123" s="205"/>
    </row>
    <row r="124" spans="1:20" s="94" customFormat="1" x14ac:dyDescent="0.2">
      <c r="A124" s="175" t="s">
        <v>206</v>
      </c>
      <c r="B124" s="102"/>
      <c r="C124" s="153" t="s">
        <v>225</v>
      </c>
      <c r="D124" s="51" t="s">
        <v>1</v>
      </c>
      <c r="E124" s="209">
        <v>513.19000000000005</v>
      </c>
      <c r="F124" s="111">
        <v>17.61</v>
      </c>
      <c r="G124" s="98"/>
      <c r="H124" s="104"/>
      <c r="I124" s="104"/>
      <c r="J124" s="207"/>
      <c r="K124" s="208"/>
      <c r="L124" s="100"/>
      <c r="M124" s="98"/>
      <c r="N124" s="128"/>
      <c r="O124" s="128"/>
      <c r="P124" s="128"/>
      <c r="Q124" s="205"/>
      <c r="R124" s="205"/>
    </row>
    <row r="125" spans="1:20" s="94" customFormat="1" x14ac:dyDescent="0.2">
      <c r="A125" s="184">
        <v>170104</v>
      </c>
      <c r="B125" s="170"/>
      <c r="C125" s="354" t="s">
        <v>207</v>
      </c>
      <c r="D125" s="51" t="s">
        <v>2</v>
      </c>
      <c r="E125" s="209">
        <v>41.06</v>
      </c>
      <c r="F125" s="111">
        <v>459.34219999999999</v>
      </c>
      <c r="G125" s="98"/>
      <c r="H125" s="104"/>
      <c r="I125" s="104"/>
      <c r="J125" s="207"/>
      <c r="K125" s="208"/>
      <c r="L125" s="100"/>
      <c r="M125" s="98"/>
      <c r="N125" s="128"/>
      <c r="O125" s="128"/>
      <c r="P125" s="128"/>
      <c r="Q125" s="205"/>
      <c r="R125" s="205"/>
      <c r="T125" s="94">
        <f>380.97*0.08</f>
        <v>30.477600000000002</v>
      </c>
    </row>
    <row r="126" spans="1:20" s="94" customFormat="1" ht="12.75" customHeight="1" x14ac:dyDescent="0.2">
      <c r="A126" s="175" t="s">
        <v>198</v>
      </c>
      <c r="B126" s="51"/>
      <c r="C126" s="43" t="s">
        <v>199</v>
      </c>
      <c r="D126" s="51" t="s">
        <v>1</v>
      </c>
      <c r="E126" s="209">
        <v>615.31000000000006</v>
      </c>
      <c r="F126" s="111">
        <v>21.14</v>
      </c>
      <c r="G126" s="98"/>
      <c r="H126" s="115"/>
      <c r="I126" s="115"/>
      <c r="J126" s="98"/>
      <c r="K126" s="98"/>
      <c r="L126" s="100"/>
      <c r="M126" s="98"/>
      <c r="N126" s="128"/>
      <c r="O126" s="128"/>
      <c r="P126" s="128"/>
      <c r="Q126" s="205"/>
      <c r="R126" s="205"/>
    </row>
    <row r="127" spans="1:20" s="94" customFormat="1" ht="24.95" customHeight="1" x14ac:dyDescent="0.2">
      <c r="A127" s="271" t="s">
        <v>372</v>
      </c>
      <c r="B127" s="51"/>
      <c r="C127" s="272" t="s">
        <v>381</v>
      </c>
      <c r="D127" s="109" t="s">
        <v>8</v>
      </c>
      <c r="E127" s="247">
        <v>12.8</v>
      </c>
      <c r="F127" s="106">
        <v>18.18</v>
      </c>
      <c r="G127" s="110"/>
      <c r="H127" s="115"/>
      <c r="I127" s="115"/>
      <c r="J127" s="98"/>
      <c r="K127" s="98"/>
      <c r="L127" s="100"/>
      <c r="M127" s="98"/>
      <c r="N127" s="128"/>
      <c r="O127" s="128"/>
      <c r="P127" s="128"/>
      <c r="Q127" s="205"/>
      <c r="R127" s="205"/>
    </row>
    <row r="128" spans="1:20" s="94" customFormat="1" ht="36" x14ac:dyDescent="0.2">
      <c r="A128" s="334">
        <v>180614</v>
      </c>
      <c r="B128" s="335"/>
      <c r="C128" s="336" t="s">
        <v>382</v>
      </c>
      <c r="D128" s="221" t="s">
        <v>1</v>
      </c>
      <c r="E128" s="339">
        <v>340.18</v>
      </c>
      <c r="F128" s="163">
        <v>72.553399999999996</v>
      </c>
      <c r="G128" s="332"/>
      <c r="H128" s="115"/>
      <c r="I128" s="115"/>
      <c r="J128" s="98"/>
      <c r="K128" s="98"/>
      <c r="L128" s="100"/>
      <c r="M128" s="98"/>
      <c r="N128" s="128"/>
      <c r="O128" s="128"/>
      <c r="P128" s="128"/>
      <c r="Q128" s="205"/>
      <c r="R128" s="205"/>
    </row>
    <row r="129" spans="1:19" s="94" customFormat="1" ht="36" x14ac:dyDescent="0.2">
      <c r="A129" s="334">
        <v>180616</v>
      </c>
      <c r="B129" s="335"/>
      <c r="C129" s="337" t="s">
        <v>380</v>
      </c>
      <c r="D129" s="221" t="s">
        <v>8</v>
      </c>
      <c r="E129" s="339">
        <v>134.28</v>
      </c>
      <c r="F129" s="163">
        <v>14.286200000000001</v>
      </c>
      <c r="G129" s="332"/>
      <c r="H129" s="115"/>
      <c r="I129" s="115"/>
      <c r="J129" s="98"/>
      <c r="K129" s="98"/>
      <c r="L129" s="100"/>
      <c r="M129" s="98"/>
      <c r="N129" s="128"/>
      <c r="O129" s="128"/>
      <c r="P129" s="128"/>
      <c r="Q129" s="205"/>
      <c r="R129" s="205"/>
    </row>
    <row r="130" spans="1:19" s="94" customFormat="1" ht="35.1" customHeight="1" x14ac:dyDescent="0.2">
      <c r="A130" s="338">
        <v>72138</v>
      </c>
      <c r="B130" s="335"/>
      <c r="C130" s="269" t="s">
        <v>569</v>
      </c>
      <c r="D130" s="221" t="s">
        <v>1</v>
      </c>
      <c r="E130" s="339">
        <v>81.5</v>
      </c>
      <c r="F130" s="163">
        <v>398.46420000000001</v>
      </c>
      <c r="G130" s="332"/>
      <c r="H130" s="110"/>
      <c r="I130" s="115"/>
      <c r="J130" s="121"/>
      <c r="K130" s="121"/>
      <c r="L130" s="122"/>
      <c r="M130" s="121"/>
      <c r="N130" s="206"/>
      <c r="O130" s="212"/>
      <c r="P130" s="128"/>
      <c r="Q130" s="205"/>
      <c r="R130" s="205"/>
    </row>
    <row r="131" spans="1:19" s="94" customFormat="1" ht="12.75" customHeight="1" x14ac:dyDescent="0.2">
      <c r="A131" s="366" t="s">
        <v>20</v>
      </c>
      <c r="B131" s="367" t="s">
        <v>136</v>
      </c>
      <c r="C131" s="368" t="s">
        <v>134</v>
      </c>
      <c r="D131" s="369" t="s">
        <v>0</v>
      </c>
      <c r="E131" s="370" t="s">
        <v>25</v>
      </c>
      <c r="F131" s="374" t="s">
        <v>579</v>
      </c>
      <c r="G131" s="373" t="s">
        <v>580</v>
      </c>
      <c r="H131" s="110"/>
      <c r="I131" s="115"/>
      <c r="J131" s="121"/>
      <c r="K131" s="121"/>
      <c r="L131" s="122"/>
      <c r="M131" s="121"/>
      <c r="N131" s="206"/>
      <c r="O131" s="212"/>
      <c r="P131" s="128"/>
      <c r="Q131" s="205"/>
      <c r="R131" s="205"/>
    </row>
    <row r="132" spans="1:19" s="94" customFormat="1" x14ac:dyDescent="0.2">
      <c r="A132" s="366"/>
      <c r="B132" s="367"/>
      <c r="C132" s="368"/>
      <c r="D132" s="369"/>
      <c r="E132" s="370"/>
      <c r="F132" s="374"/>
      <c r="G132" s="373"/>
      <c r="H132" s="110"/>
      <c r="I132" s="115"/>
      <c r="J132" s="121"/>
      <c r="K132" s="121"/>
      <c r="L132" s="122"/>
      <c r="M132" s="121"/>
      <c r="N132" s="206"/>
      <c r="O132" s="212"/>
      <c r="P132" s="128"/>
      <c r="Q132" s="205"/>
      <c r="R132" s="205"/>
    </row>
    <row r="133" spans="1:19" x14ac:dyDescent="0.2">
      <c r="A133" s="175"/>
      <c r="B133" s="51"/>
      <c r="C133" s="40"/>
      <c r="D133" s="51"/>
      <c r="E133" s="162"/>
      <c r="F133" s="111"/>
      <c r="G133" s="98"/>
      <c r="H133" s="110"/>
      <c r="I133" s="150"/>
      <c r="N133" s="201"/>
      <c r="O133" s="201"/>
      <c r="P133" s="201"/>
    </row>
    <row r="134" spans="1:19" ht="24" customHeight="1" x14ac:dyDescent="0.2">
      <c r="A134" s="231">
        <v>210411</v>
      </c>
      <c r="B134" s="124"/>
      <c r="C134" s="285" t="s">
        <v>592</v>
      </c>
      <c r="D134" s="149" t="s">
        <v>229</v>
      </c>
      <c r="E134" s="247">
        <v>102.59</v>
      </c>
      <c r="F134" s="258">
        <v>116.937</v>
      </c>
      <c r="G134" s="110"/>
      <c r="H134" s="110"/>
      <c r="I134" s="150"/>
      <c r="N134" s="201"/>
      <c r="O134" s="201"/>
      <c r="P134" s="201"/>
    </row>
    <row r="135" spans="1:19" s="108" customFormat="1" ht="24" x14ac:dyDescent="0.2">
      <c r="A135" s="189" t="s">
        <v>239</v>
      </c>
      <c r="B135" s="124"/>
      <c r="C135" s="285" t="s">
        <v>243</v>
      </c>
      <c r="D135" s="149" t="s">
        <v>1</v>
      </c>
      <c r="E135" s="247">
        <v>154.26</v>
      </c>
      <c r="F135" s="258">
        <v>231.25</v>
      </c>
      <c r="G135" s="110"/>
      <c r="H135" s="110"/>
      <c r="I135" s="165"/>
      <c r="J135" s="203"/>
      <c r="K135" s="203"/>
      <c r="L135" s="203"/>
      <c r="M135" s="203"/>
      <c r="N135" s="203"/>
      <c r="O135" s="203"/>
      <c r="P135" s="203"/>
      <c r="Q135" s="203"/>
      <c r="R135" s="203"/>
    </row>
    <row r="136" spans="1:19" ht="12.75" customHeight="1" x14ac:dyDescent="0.2">
      <c r="A136" s="183" t="s">
        <v>282</v>
      </c>
      <c r="B136" s="135"/>
      <c r="C136" s="355" t="s">
        <v>283</v>
      </c>
      <c r="D136" s="164" t="s">
        <v>8</v>
      </c>
      <c r="E136" s="209">
        <v>42.39</v>
      </c>
      <c r="F136" s="259">
        <v>42.577999999999996</v>
      </c>
      <c r="G136" s="98"/>
      <c r="H136" s="110"/>
      <c r="I136" s="150"/>
      <c r="N136" s="201"/>
      <c r="O136" s="201"/>
      <c r="P136" s="201"/>
    </row>
    <row r="137" spans="1:19" ht="12.75" customHeight="1" x14ac:dyDescent="0.2">
      <c r="A137" s="189" t="s">
        <v>240</v>
      </c>
      <c r="B137" s="124"/>
      <c r="C137" s="148" t="s">
        <v>244</v>
      </c>
      <c r="D137" s="149" t="s">
        <v>8</v>
      </c>
      <c r="E137" s="209">
        <v>101.6</v>
      </c>
      <c r="F137" s="258">
        <v>16.36</v>
      </c>
      <c r="G137" s="98"/>
      <c r="H137" s="110"/>
      <c r="I137" s="139"/>
      <c r="N137" s="201"/>
      <c r="O137" s="201"/>
      <c r="P137" s="201"/>
    </row>
    <row r="138" spans="1:19" ht="12.75" customHeight="1" x14ac:dyDescent="0.2">
      <c r="A138" s="171" t="s">
        <v>228</v>
      </c>
      <c r="B138" s="172"/>
      <c r="C138" s="140" t="s">
        <v>230</v>
      </c>
      <c r="D138" s="137" t="s">
        <v>8</v>
      </c>
      <c r="E138" s="209">
        <v>52.18</v>
      </c>
      <c r="F138" s="260">
        <v>41.19</v>
      </c>
      <c r="G138" s="98"/>
      <c r="H138" s="110"/>
      <c r="I138" s="144"/>
      <c r="N138" s="201"/>
      <c r="O138" s="201"/>
      <c r="P138" s="201"/>
    </row>
    <row r="139" spans="1:19" s="114" customFormat="1" ht="12.75" customHeight="1" x14ac:dyDescent="0.2">
      <c r="A139" s="187" t="s">
        <v>241</v>
      </c>
      <c r="B139" s="124"/>
      <c r="C139" s="141" t="s">
        <v>242</v>
      </c>
      <c r="D139" s="138" t="s">
        <v>8</v>
      </c>
      <c r="E139" s="209">
        <v>9.7799999999999994</v>
      </c>
      <c r="F139" s="144">
        <v>54.33</v>
      </c>
      <c r="G139" s="98"/>
      <c r="H139" s="110"/>
      <c r="I139" s="144"/>
      <c r="J139" s="121"/>
      <c r="K139" s="121"/>
      <c r="L139" s="122"/>
      <c r="M139" s="121"/>
      <c r="N139" s="212"/>
      <c r="O139" s="212"/>
      <c r="P139" s="212"/>
      <c r="Q139" s="218"/>
      <c r="R139" s="218"/>
    </row>
    <row r="140" spans="1:19" s="114" customFormat="1" ht="12.75" customHeight="1" x14ac:dyDescent="0.2">
      <c r="A140" s="184" t="s">
        <v>259</v>
      </c>
      <c r="B140"/>
      <c r="C140" s="153" t="s">
        <v>263</v>
      </c>
      <c r="D140" s="138" t="s">
        <v>8</v>
      </c>
      <c r="E140" s="209">
        <v>3.55</v>
      </c>
      <c r="F140" s="144">
        <v>363.63</v>
      </c>
      <c r="G140" s="98"/>
      <c r="H140" s="110"/>
      <c r="I140" s="144"/>
      <c r="J140" s="121"/>
      <c r="K140" s="121"/>
      <c r="L140" s="122"/>
      <c r="M140" s="121"/>
      <c r="N140" s="212"/>
      <c r="O140" s="212"/>
      <c r="P140" s="212"/>
      <c r="Q140" s="218"/>
      <c r="R140" s="218"/>
      <c r="S140" s="218"/>
    </row>
    <row r="141" spans="1:19" s="114" customFormat="1" ht="12.75" customHeight="1" x14ac:dyDescent="0.2">
      <c r="A141" s="184" t="s">
        <v>262</v>
      </c>
      <c r="B141"/>
      <c r="C141" s="153" t="s">
        <v>281</v>
      </c>
      <c r="D141" s="138" t="s">
        <v>1</v>
      </c>
      <c r="E141" s="209">
        <v>1.02</v>
      </c>
      <c r="F141" s="144">
        <v>388.31</v>
      </c>
      <c r="G141" s="98"/>
      <c r="H141" s="121"/>
      <c r="I141" s="121"/>
      <c r="J141" s="121"/>
      <c r="K141" s="121"/>
      <c r="L141" s="122"/>
      <c r="M141" s="121"/>
      <c r="N141" s="212"/>
      <c r="O141" s="212"/>
      <c r="P141" s="212"/>
      <c r="Q141" s="218"/>
      <c r="R141" s="218"/>
    </row>
    <row r="142" spans="1:19" s="94" customFormat="1" ht="24" x14ac:dyDescent="0.2">
      <c r="A142" s="343">
        <v>73676</v>
      </c>
      <c r="B142" s="353"/>
      <c r="C142" s="155" t="s">
        <v>570</v>
      </c>
      <c r="D142" s="341" t="s">
        <v>1</v>
      </c>
      <c r="E142" s="347">
        <v>38.67</v>
      </c>
      <c r="F142" s="348">
        <v>43.74</v>
      </c>
      <c r="G142" s="332"/>
      <c r="H142" s="205"/>
      <c r="I142" s="205"/>
      <c r="J142" s="205"/>
      <c r="K142" s="205"/>
      <c r="L142" s="205"/>
      <c r="M142" s="205"/>
      <c r="N142" s="205"/>
      <c r="O142" s="128"/>
      <c r="P142" s="128"/>
      <c r="Q142" s="205"/>
      <c r="R142" s="205"/>
    </row>
    <row r="143" spans="1:19" s="94" customFormat="1" x14ac:dyDescent="0.2">
      <c r="A143" s="184"/>
      <c r="B143"/>
      <c r="C143" s="153"/>
      <c r="D143" s="138"/>
      <c r="E143" s="209"/>
      <c r="F143" s="144"/>
      <c r="G143" s="110"/>
      <c r="H143" s="205"/>
      <c r="I143" s="205"/>
      <c r="J143" s="205"/>
      <c r="K143" s="205"/>
      <c r="L143" s="205"/>
      <c r="M143" s="205"/>
      <c r="N143" s="205"/>
      <c r="O143" s="128"/>
      <c r="P143" s="128"/>
      <c r="Q143" s="205"/>
      <c r="R143" s="205"/>
    </row>
    <row r="144" spans="1:19" s="94" customFormat="1" x14ac:dyDescent="0.2">
      <c r="A144" s="309"/>
      <c r="B144" s="289">
        <v>14</v>
      </c>
      <c r="C144" s="296" t="s">
        <v>19</v>
      </c>
      <c r="D144" s="311"/>
      <c r="E144" s="312"/>
      <c r="F144" s="298"/>
      <c r="G144" s="299">
        <f>SUM(G145:G153)</f>
        <v>0</v>
      </c>
      <c r="H144" s="99"/>
      <c r="I144" s="99"/>
      <c r="J144" s="98"/>
      <c r="K144" s="98"/>
      <c r="L144" s="100"/>
      <c r="M144" s="98"/>
      <c r="N144" s="128"/>
      <c r="O144" s="128"/>
      <c r="P144" s="128"/>
      <c r="Q144" s="205"/>
      <c r="R144" s="205"/>
    </row>
    <row r="145" spans="1:19" s="94" customFormat="1" x14ac:dyDescent="0.2">
      <c r="A145" s="175">
        <v>331002</v>
      </c>
      <c r="B145" s="51"/>
      <c r="C145" s="40" t="s">
        <v>376</v>
      </c>
      <c r="D145" s="51" t="s">
        <v>1</v>
      </c>
      <c r="E145" s="209">
        <v>887.04</v>
      </c>
      <c r="F145" s="111">
        <v>16.555399999999999</v>
      </c>
      <c r="G145" s="98"/>
      <c r="H145" s="99"/>
      <c r="I145" s="99"/>
      <c r="J145" s="98"/>
      <c r="K145" s="98"/>
      <c r="L145" s="100"/>
      <c r="M145" s="98"/>
      <c r="N145" s="128"/>
      <c r="O145" s="128"/>
      <c r="P145" s="128"/>
      <c r="Q145" s="205"/>
      <c r="R145" s="205"/>
      <c r="S145" s="205"/>
    </row>
    <row r="146" spans="1:19" s="94" customFormat="1" x14ac:dyDescent="0.2">
      <c r="A146" s="175">
        <v>331010</v>
      </c>
      <c r="B146" s="51"/>
      <c r="C146" s="40" t="s">
        <v>374</v>
      </c>
      <c r="D146" s="51" t="s">
        <v>1</v>
      </c>
      <c r="E146" s="209">
        <v>1545.4099999999999</v>
      </c>
      <c r="F146" s="111">
        <v>23.423999999999999</v>
      </c>
      <c r="G146" s="98"/>
      <c r="H146" s="99"/>
      <c r="I146" s="98"/>
      <c r="J146" s="98"/>
      <c r="K146" s="98"/>
      <c r="L146" s="100"/>
      <c r="M146" s="98"/>
      <c r="N146" s="128"/>
      <c r="O146" s="128"/>
      <c r="P146" s="128"/>
      <c r="Q146" s="205"/>
      <c r="R146" s="205"/>
      <c r="S146" s="205"/>
    </row>
    <row r="147" spans="1:19" s="94" customFormat="1" x14ac:dyDescent="0.2">
      <c r="A147" s="175" t="s">
        <v>101</v>
      </c>
      <c r="B147" s="51"/>
      <c r="C147" s="285" t="s">
        <v>375</v>
      </c>
      <c r="D147" s="51" t="s">
        <v>1</v>
      </c>
      <c r="E147" s="209">
        <v>2786.48</v>
      </c>
      <c r="F147" s="111">
        <v>15.05</v>
      </c>
      <c r="G147" s="98"/>
      <c r="H147" s="276"/>
      <c r="I147" s="98"/>
      <c r="J147" s="98"/>
      <c r="K147" s="98"/>
      <c r="L147" s="100"/>
      <c r="M147" s="98"/>
      <c r="N147" s="128"/>
      <c r="O147" s="128"/>
      <c r="P147" s="128"/>
      <c r="Q147" s="205"/>
      <c r="R147" s="205"/>
      <c r="S147" s="205"/>
    </row>
    <row r="148" spans="1:19" s="94" customFormat="1" x14ac:dyDescent="0.2">
      <c r="A148" s="182">
        <v>331201</v>
      </c>
      <c r="B148" s="51"/>
      <c r="C148" s="362" t="s">
        <v>383</v>
      </c>
      <c r="D148" s="275" t="s">
        <v>229</v>
      </c>
      <c r="E148" s="209">
        <v>93.24</v>
      </c>
      <c r="F148" s="209">
        <v>24.440100000000001</v>
      </c>
      <c r="G148" s="98"/>
      <c r="H148" s="276"/>
      <c r="I148" s="98"/>
      <c r="J148" s="98"/>
      <c r="K148" s="98"/>
      <c r="L148" s="100"/>
      <c r="M148" s="98"/>
      <c r="N148" s="128"/>
      <c r="O148" s="128"/>
      <c r="P148" s="128"/>
      <c r="Q148" s="205"/>
      <c r="R148" s="205"/>
      <c r="S148" s="205"/>
    </row>
    <row r="149" spans="1:19" s="94" customFormat="1" x14ac:dyDescent="0.2">
      <c r="A149" s="182">
        <v>330512</v>
      </c>
      <c r="C149" s="362" t="s">
        <v>593</v>
      </c>
      <c r="D149" s="118" t="s">
        <v>373</v>
      </c>
      <c r="E149" s="209">
        <v>101.6</v>
      </c>
      <c r="F149" s="209">
        <v>3.09</v>
      </c>
      <c r="G149" s="98"/>
      <c r="H149" s="280"/>
      <c r="I149" s="280"/>
      <c r="J149" s="98"/>
      <c r="K149" s="98"/>
      <c r="L149" s="100"/>
      <c r="M149" s="98"/>
      <c r="N149" s="128"/>
      <c r="O149" s="128"/>
      <c r="P149" s="128"/>
      <c r="Q149" s="205"/>
      <c r="R149" s="205"/>
      <c r="S149" s="205"/>
    </row>
    <row r="150" spans="1:19" s="94" customFormat="1" x14ac:dyDescent="0.2">
      <c r="A150" s="182">
        <v>330533</v>
      </c>
      <c r="B150" s="113"/>
      <c r="C150" s="362" t="s">
        <v>594</v>
      </c>
      <c r="D150" s="275" t="s">
        <v>229</v>
      </c>
      <c r="E150" s="209">
        <v>46.8</v>
      </c>
      <c r="F150" s="209">
        <v>14.43</v>
      </c>
      <c r="G150" s="98"/>
      <c r="H150" s="276"/>
      <c r="I150" s="98"/>
      <c r="J150" s="98"/>
      <c r="K150" s="98"/>
      <c r="L150" s="100"/>
      <c r="M150" s="98"/>
      <c r="N150" s="128"/>
      <c r="O150" s="128"/>
      <c r="P150" s="128"/>
      <c r="Q150" s="205"/>
      <c r="R150" s="205"/>
      <c r="S150" s="205"/>
    </row>
    <row r="151" spans="1:19" s="94" customFormat="1" x14ac:dyDescent="0.2">
      <c r="A151" s="182">
        <v>202022</v>
      </c>
      <c r="B151" s="113"/>
      <c r="C151" s="362" t="s">
        <v>595</v>
      </c>
      <c r="D151" s="275" t="s">
        <v>229</v>
      </c>
      <c r="E151" s="209">
        <v>164.53</v>
      </c>
      <c r="F151" s="209">
        <v>30.92</v>
      </c>
      <c r="G151" s="98"/>
      <c r="H151" s="277"/>
      <c r="I151" s="98"/>
      <c r="J151" s="98"/>
      <c r="K151" s="98"/>
      <c r="L151" s="100"/>
      <c r="M151" s="98"/>
      <c r="N151" s="128"/>
      <c r="O151" s="128"/>
      <c r="P151" s="128"/>
      <c r="Q151" s="205"/>
      <c r="R151" s="205"/>
      <c r="S151" s="205"/>
    </row>
    <row r="152" spans="1:19" s="94" customFormat="1" ht="25.5" x14ac:dyDescent="0.2">
      <c r="A152" s="180">
        <v>331104</v>
      </c>
      <c r="C152" s="362" t="s">
        <v>596</v>
      </c>
      <c r="D152" s="118" t="s">
        <v>229</v>
      </c>
      <c r="E152" s="209">
        <v>1.44</v>
      </c>
      <c r="F152" s="209">
        <v>25.28</v>
      </c>
      <c r="G152" s="98"/>
      <c r="H152" s="278"/>
      <c r="I152" s="98"/>
      <c r="J152" s="98"/>
      <c r="K152" s="98"/>
      <c r="L152" s="100"/>
      <c r="M152" s="98"/>
      <c r="N152" s="128"/>
      <c r="O152" s="128"/>
      <c r="P152" s="128"/>
      <c r="Q152" s="205"/>
      <c r="R152" s="205"/>
      <c r="S152" s="205"/>
    </row>
    <row r="153" spans="1:19" s="94" customFormat="1" x14ac:dyDescent="0.2">
      <c r="A153" s="180">
        <v>331102</v>
      </c>
      <c r="C153" s="362" t="s">
        <v>597</v>
      </c>
      <c r="D153" s="118" t="s">
        <v>229</v>
      </c>
      <c r="E153" s="209">
        <v>17.48</v>
      </c>
      <c r="F153" s="209">
        <v>25.49</v>
      </c>
      <c r="G153" s="98"/>
      <c r="H153" s="277"/>
      <c r="I153" s="98"/>
      <c r="J153" s="98"/>
      <c r="K153" s="98"/>
      <c r="L153" s="100"/>
      <c r="M153" s="98"/>
      <c r="N153" s="128"/>
      <c r="O153" s="128"/>
      <c r="P153" s="128"/>
      <c r="Q153" s="205"/>
      <c r="R153" s="205"/>
      <c r="S153" s="205"/>
    </row>
    <row r="154" spans="1:19" s="94" customFormat="1" x14ac:dyDescent="0.2">
      <c r="A154" s="180"/>
      <c r="C154" s="113"/>
      <c r="D154" s="118"/>
      <c r="E154" s="209"/>
      <c r="F154" s="209"/>
      <c r="G154" s="98"/>
      <c r="H154" s="98"/>
      <c r="I154" s="98"/>
      <c r="J154" s="98"/>
      <c r="K154" s="98"/>
      <c r="L154" s="100"/>
      <c r="M154" s="98"/>
      <c r="N154" s="128"/>
      <c r="O154" s="128"/>
      <c r="P154" s="128"/>
      <c r="Q154" s="205"/>
      <c r="R154" s="205"/>
    </row>
    <row r="155" spans="1:19" s="94" customFormat="1" x14ac:dyDescent="0.2">
      <c r="A155" s="309"/>
      <c r="B155" s="289">
        <v>15</v>
      </c>
      <c r="C155" s="296" t="s">
        <v>288</v>
      </c>
      <c r="D155" s="289"/>
      <c r="E155" s="297"/>
      <c r="F155" s="298"/>
      <c r="G155" s="299">
        <f>SUM(G156:G167)</f>
        <v>0</v>
      </c>
      <c r="H155" s="98"/>
      <c r="I155" s="98"/>
      <c r="J155" s="98"/>
      <c r="K155" s="98"/>
      <c r="L155" s="100"/>
      <c r="M155" s="98"/>
      <c r="N155" s="128"/>
      <c r="O155" s="128"/>
      <c r="P155" s="128"/>
      <c r="Q155" s="205"/>
      <c r="R155" s="205"/>
    </row>
    <row r="156" spans="1:19" s="94" customFormat="1" x14ac:dyDescent="0.2">
      <c r="A156" s="184" t="s">
        <v>261</v>
      </c>
      <c r="B156"/>
      <c r="C156" s="153" t="s">
        <v>305</v>
      </c>
      <c r="D156" s="51" t="s">
        <v>265</v>
      </c>
      <c r="E156" s="115">
        <v>1</v>
      </c>
      <c r="F156" s="111">
        <v>417.46</v>
      </c>
      <c r="G156" s="105"/>
      <c r="H156" s="98"/>
      <c r="I156" s="98"/>
      <c r="J156" s="98"/>
      <c r="K156" s="98"/>
      <c r="L156" s="100"/>
      <c r="M156" s="98"/>
      <c r="N156" s="128"/>
      <c r="O156" s="128"/>
      <c r="P156" s="128"/>
      <c r="Q156" s="205"/>
      <c r="R156" s="205"/>
    </row>
    <row r="157" spans="1:19" s="94" customFormat="1" ht="12.75" customHeight="1" x14ac:dyDescent="0.2">
      <c r="A157" s="184" t="s">
        <v>264</v>
      </c>
      <c r="B157"/>
      <c r="C157" s="153" t="s">
        <v>266</v>
      </c>
      <c r="D157" s="109" t="s">
        <v>3</v>
      </c>
      <c r="E157" s="115">
        <v>2</v>
      </c>
      <c r="F157" s="111">
        <v>380.99</v>
      </c>
      <c r="G157" s="105"/>
      <c r="H157" s="98"/>
      <c r="I157" s="98"/>
      <c r="J157" s="98"/>
      <c r="K157" s="98"/>
      <c r="L157" s="100"/>
      <c r="M157" s="98"/>
      <c r="N157" s="128"/>
      <c r="O157" s="128"/>
      <c r="P157" s="128"/>
      <c r="Q157" s="205"/>
      <c r="R157" s="205"/>
    </row>
    <row r="158" spans="1:19" s="94" customFormat="1" x14ac:dyDescent="0.2">
      <c r="A158" s="175" t="s">
        <v>267</v>
      </c>
      <c r="B158" s="51"/>
      <c r="C158" s="40" t="s">
        <v>268</v>
      </c>
      <c r="D158" s="109" t="s">
        <v>3</v>
      </c>
      <c r="E158" s="115">
        <v>6</v>
      </c>
      <c r="F158" s="111">
        <v>411.14</v>
      </c>
      <c r="G158" s="105"/>
      <c r="H158" s="98"/>
      <c r="I158" s="98"/>
      <c r="J158" s="98"/>
      <c r="K158" s="98"/>
      <c r="L158" s="100"/>
      <c r="M158" s="98"/>
      <c r="N158" s="128"/>
      <c r="O158" s="128"/>
      <c r="P158" s="128"/>
      <c r="Q158" s="205"/>
      <c r="R158" s="205"/>
    </row>
    <row r="159" spans="1:19" s="94" customFormat="1" x14ac:dyDescent="0.2">
      <c r="A159" s="175" t="s">
        <v>269</v>
      </c>
      <c r="B159" s="51"/>
      <c r="C159" s="40" t="s">
        <v>270</v>
      </c>
      <c r="D159" s="51" t="s">
        <v>265</v>
      </c>
      <c r="E159" s="115">
        <v>1</v>
      </c>
      <c r="F159" s="111">
        <v>1129.68</v>
      </c>
      <c r="G159" s="105"/>
      <c r="H159" s="98"/>
      <c r="I159" s="98"/>
      <c r="J159" s="98"/>
      <c r="K159" s="98"/>
      <c r="L159" s="100"/>
      <c r="M159" s="98"/>
      <c r="N159" s="128"/>
      <c r="O159" s="128"/>
      <c r="P159" s="128"/>
      <c r="Q159" s="205"/>
      <c r="R159" s="205"/>
    </row>
    <row r="160" spans="1:19" s="94" customFormat="1" x14ac:dyDescent="0.2">
      <c r="A160" s="175" t="s">
        <v>271</v>
      </c>
      <c r="B160" s="51"/>
      <c r="C160" s="40" t="s">
        <v>272</v>
      </c>
      <c r="D160" s="109" t="s">
        <v>3</v>
      </c>
      <c r="E160" s="115">
        <v>6</v>
      </c>
      <c r="F160" s="111">
        <v>54.53</v>
      </c>
      <c r="G160" s="105"/>
      <c r="H160" s="98"/>
      <c r="I160" s="98"/>
      <c r="J160" s="98"/>
      <c r="K160" s="98"/>
      <c r="L160" s="100"/>
      <c r="M160" s="98"/>
      <c r="N160" s="128"/>
      <c r="O160" s="128"/>
      <c r="P160" s="128"/>
      <c r="Q160" s="205"/>
      <c r="R160" s="205"/>
    </row>
    <row r="161" spans="1:19" s="94" customFormat="1" x14ac:dyDescent="0.2">
      <c r="A161" s="175" t="s">
        <v>279</v>
      </c>
      <c r="B161" s="51"/>
      <c r="C161" s="40" t="s">
        <v>280</v>
      </c>
      <c r="D161" s="109" t="s">
        <v>3</v>
      </c>
      <c r="E161" s="115">
        <v>6</v>
      </c>
      <c r="F161" s="106">
        <v>49.31</v>
      </c>
      <c r="G161" s="132"/>
      <c r="H161" s="98"/>
      <c r="I161" s="98"/>
      <c r="J161" s="98"/>
      <c r="K161" s="98"/>
      <c r="L161" s="100"/>
      <c r="M161" s="98"/>
      <c r="N161" s="128"/>
      <c r="O161" s="128"/>
      <c r="P161" s="128"/>
      <c r="Q161" s="205"/>
      <c r="R161" s="205"/>
    </row>
    <row r="162" spans="1:19" s="94" customFormat="1" ht="39.950000000000003" customHeight="1" x14ac:dyDescent="0.2">
      <c r="A162" s="271">
        <v>440331</v>
      </c>
      <c r="B162" s="168"/>
      <c r="C162" s="40" t="s">
        <v>387</v>
      </c>
      <c r="D162" s="109" t="s">
        <v>3</v>
      </c>
      <c r="E162" s="115">
        <v>6</v>
      </c>
      <c r="F162" s="106">
        <v>488.30500000000001</v>
      </c>
      <c r="G162" s="132"/>
      <c r="H162" s="98"/>
      <c r="I162" s="98"/>
      <c r="J162" s="98"/>
      <c r="K162" s="98"/>
      <c r="L162" s="100"/>
      <c r="M162" s="98"/>
      <c r="N162" s="128"/>
      <c r="O162" s="128"/>
      <c r="P162" s="128"/>
      <c r="Q162" s="205"/>
      <c r="R162" s="205"/>
    </row>
    <row r="163" spans="1:19" s="94" customFormat="1" ht="42" customHeight="1" x14ac:dyDescent="0.2">
      <c r="A163" s="273" t="s">
        <v>273</v>
      </c>
      <c r="B163" s="194"/>
      <c r="C163" s="199" t="s">
        <v>386</v>
      </c>
      <c r="D163" s="109" t="s">
        <v>3</v>
      </c>
      <c r="E163" s="115">
        <v>5</v>
      </c>
      <c r="F163" s="106">
        <v>212.85339999999999</v>
      </c>
      <c r="G163" s="132"/>
      <c r="H163" s="98"/>
      <c r="I163" s="98"/>
      <c r="J163" s="98"/>
      <c r="K163" s="98"/>
      <c r="L163" s="100"/>
      <c r="M163" s="98"/>
      <c r="N163" s="128"/>
      <c r="O163" s="128"/>
      <c r="P163" s="128"/>
      <c r="Q163" s="205"/>
      <c r="R163" s="205"/>
    </row>
    <row r="164" spans="1:19" s="94" customFormat="1" x14ac:dyDescent="0.2">
      <c r="A164" s="190">
        <v>440127</v>
      </c>
      <c r="B164" s="125"/>
      <c r="C164" s="153" t="s">
        <v>346</v>
      </c>
      <c r="D164" s="109" t="s">
        <v>3</v>
      </c>
      <c r="E164" s="116">
        <v>5</v>
      </c>
      <c r="F164" s="261">
        <v>85.338999999999999</v>
      </c>
      <c r="G164" s="157"/>
      <c r="H164" s="98"/>
      <c r="I164" s="98"/>
      <c r="J164" s="98"/>
      <c r="K164" s="98"/>
      <c r="L164" s="100"/>
      <c r="M164" s="98"/>
      <c r="N164" s="128"/>
      <c r="O164" s="128"/>
      <c r="P164" s="128"/>
      <c r="Q164" s="205"/>
      <c r="R164" s="205"/>
    </row>
    <row r="165" spans="1:19" s="94" customFormat="1" ht="24" x14ac:dyDescent="0.2">
      <c r="A165" s="274" t="s">
        <v>274</v>
      </c>
      <c r="B165" s="124"/>
      <c r="C165" s="285" t="s">
        <v>275</v>
      </c>
      <c r="D165" s="156" t="s">
        <v>8</v>
      </c>
      <c r="E165" s="116">
        <v>5.8</v>
      </c>
      <c r="F165" s="261">
        <v>255.37039999999999</v>
      </c>
      <c r="G165" s="157"/>
      <c r="H165" s="98"/>
      <c r="I165" s="98"/>
      <c r="J165" s="98"/>
      <c r="K165" s="98"/>
      <c r="L165" s="100"/>
      <c r="M165" s="98"/>
      <c r="N165" s="128"/>
      <c r="O165" s="128"/>
      <c r="P165" s="128"/>
      <c r="Q165" s="205"/>
      <c r="R165" s="205"/>
      <c r="S165" s="205"/>
    </row>
    <row r="166" spans="1:19" s="94" customFormat="1" ht="25.5" x14ac:dyDescent="0.2">
      <c r="A166" s="189">
        <v>190106</v>
      </c>
      <c r="B166" s="324"/>
      <c r="C166" s="362" t="s">
        <v>598</v>
      </c>
      <c r="D166" s="341" t="s">
        <v>373</v>
      </c>
      <c r="E166" s="342">
        <v>11.6</v>
      </c>
      <c r="F166" s="342">
        <v>70.64</v>
      </c>
      <c r="G166" s="157"/>
      <c r="H166" s="340"/>
      <c r="I166" s="340"/>
      <c r="J166" s="340"/>
      <c r="K166" s="98"/>
      <c r="L166" s="100"/>
      <c r="M166" s="98"/>
      <c r="N166" s="128"/>
      <c r="O166" s="128"/>
      <c r="P166" s="128"/>
      <c r="Q166" s="205"/>
      <c r="R166" s="205"/>
    </row>
    <row r="167" spans="1:19" s="94" customFormat="1" x14ac:dyDescent="0.2">
      <c r="A167" s="190">
        <v>480202</v>
      </c>
      <c r="B167"/>
      <c r="C167" s="285" t="s">
        <v>599</v>
      </c>
      <c r="D167" s="109" t="s">
        <v>3</v>
      </c>
      <c r="E167" s="142">
        <v>1</v>
      </c>
      <c r="F167" s="261">
        <v>334.08479999999997</v>
      </c>
      <c r="G167" s="157"/>
      <c r="H167" s="98"/>
      <c r="I167" s="98"/>
      <c r="J167" s="98"/>
      <c r="K167" s="98"/>
      <c r="L167" s="100"/>
      <c r="M167" s="98"/>
      <c r="N167" s="128"/>
      <c r="O167" s="128"/>
      <c r="P167" s="128"/>
      <c r="Q167" s="205"/>
      <c r="R167" s="205"/>
    </row>
    <row r="168" spans="1:19" s="94" customFormat="1" x14ac:dyDescent="0.2">
      <c r="A168" s="190"/>
      <c r="B168"/>
      <c r="C168" s="153"/>
      <c r="D168" s="109"/>
      <c r="E168" s="142"/>
      <c r="F168" s="262"/>
      <c r="G168" s="157"/>
      <c r="H168" s="98"/>
      <c r="I168" s="98"/>
      <c r="J168" s="98"/>
      <c r="K168" s="98"/>
      <c r="L168" s="100"/>
      <c r="M168" s="98"/>
      <c r="N168" s="128"/>
      <c r="O168" s="128"/>
      <c r="P168" s="128"/>
      <c r="Q168" s="205"/>
      <c r="R168" s="205"/>
    </row>
    <row r="169" spans="1:19" s="94" customFormat="1" x14ac:dyDescent="0.2">
      <c r="A169" s="294"/>
      <c r="B169" s="289">
        <v>16</v>
      </c>
      <c r="C169" s="296" t="s">
        <v>287</v>
      </c>
      <c r="D169" s="289"/>
      <c r="E169" s="297"/>
      <c r="F169" s="298"/>
      <c r="G169" s="299">
        <f>SUM(G170:G187)</f>
        <v>0</v>
      </c>
      <c r="H169" s="244"/>
      <c r="I169" s="98"/>
      <c r="J169" s="98"/>
      <c r="K169" s="98"/>
      <c r="L169" s="100"/>
      <c r="M169" s="98"/>
      <c r="N169" s="128"/>
      <c r="O169" s="128"/>
      <c r="P169" s="128"/>
      <c r="Q169" s="205"/>
      <c r="R169" s="205"/>
      <c r="S169" s="205"/>
    </row>
    <row r="170" spans="1:19" s="94" customFormat="1" ht="24" x14ac:dyDescent="0.2">
      <c r="A170" s="193" t="s">
        <v>323</v>
      </c>
      <c r="B170" s="102"/>
      <c r="C170" s="40" t="s">
        <v>306</v>
      </c>
      <c r="D170" s="156" t="s">
        <v>8</v>
      </c>
      <c r="E170" s="104">
        <v>67.45</v>
      </c>
      <c r="F170" s="106">
        <v>124.44</v>
      </c>
      <c r="G170" s="132"/>
      <c r="H170" s="244"/>
      <c r="I170" s="98"/>
      <c r="J170" s="98"/>
      <c r="K170" s="98"/>
      <c r="L170" s="100"/>
      <c r="M170" s="98"/>
      <c r="N170" s="128"/>
      <c r="O170" s="128"/>
      <c r="P170" s="128"/>
      <c r="Q170" s="205"/>
      <c r="R170" s="205"/>
      <c r="S170" s="205"/>
    </row>
    <row r="171" spans="1:19" s="94" customFormat="1" ht="24" x14ac:dyDescent="0.2">
      <c r="A171" s="228" t="s">
        <v>324</v>
      </c>
      <c r="B171" s="102"/>
      <c r="C171" s="40" t="s">
        <v>325</v>
      </c>
      <c r="D171" s="221" t="s">
        <v>3</v>
      </c>
      <c r="E171" s="104">
        <v>4</v>
      </c>
      <c r="F171" s="263">
        <v>1112.1300000000001</v>
      </c>
      <c r="G171" s="132"/>
      <c r="H171" s="244"/>
      <c r="I171" s="98"/>
      <c r="J171" s="98"/>
      <c r="K171" s="98"/>
      <c r="L171" s="100"/>
      <c r="M171" s="98"/>
      <c r="N171" s="128"/>
      <c r="O171" s="128"/>
      <c r="P171" s="128"/>
      <c r="Q171" s="205"/>
      <c r="R171" s="205"/>
      <c r="S171" s="205"/>
    </row>
    <row r="172" spans="1:19" s="94" customFormat="1" ht="24" x14ac:dyDescent="0.2">
      <c r="A172" s="229" t="s">
        <v>307</v>
      </c>
      <c r="B172" s="102"/>
      <c r="C172" s="40" t="s">
        <v>308</v>
      </c>
      <c r="D172" s="119" t="s">
        <v>8</v>
      </c>
      <c r="E172" s="104">
        <v>7.05</v>
      </c>
      <c r="F172" s="106">
        <v>13.07</v>
      </c>
      <c r="G172" s="132"/>
      <c r="H172" s="244"/>
      <c r="I172" s="98"/>
      <c r="J172" s="98"/>
      <c r="K172" s="98"/>
      <c r="L172" s="100"/>
      <c r="M172" s="98"/>
      <c r="N172" s="128"/>
      <c r="O172" s="128"/>
      <c r="P172" s="128"/>
      <c r="Q172" s="205"/>
      <c r="R172" s="205"/>
      <c r="S172" s="205"/>
    </row>
    <row r="173" spans="1:19" s="94" customFormat="1" ht="24" x14ac:dyDescent="0.2">
      <c r="A173" s="188" t="s">
        <v>309</v>
      </c>
      <c r="B173" s="102"/>
      <c r="C173" s="40" t="s">
        <v>310</v>
      </c>
      <c r="D173" s="156" t="s">
        <v>8</v>
      </c>
      <c r="E173" s="104">
        <v>39.130000000000003</v>
      </c>
      <c r="F173" s="106">
        <v>15.48</v>
      </c>
      <c r="G173" s="132"/>
      <c r="H173" s="244"/>
      <c r="I173" s="98"/>
      <c r="J173" s="98"/>
      <c r="K173" s="98"/>
      <c r="L173" s="100"/>
      <c r="M173" s="98"/>
      <c r="N173" s="128"/>
      <c r="O173" s="128"/>
      <c r="P173" s="128"/>
      <c r="Q173" s="205"/>
      <c r="R173" s="205"/>
      <c r="S173" s="205"/>
    </row>
    <row r="174" spans="1:19" s="94" customFormat="1" x14ac:dyDescent="0.2">
      <c r="A174" s="188" t="s">
        <v>311</v>
      </c>
      <c r="B174" s="102"/>
      <c r="C174" s="40" t="s">
        <v>312</v>
      </c>
      <c r="D174" s="156" t="s">
        <v>8</v>
      </c>
      <c r="E174" s="104">
        <v>7.2</v>
      </c>
      <c r="F174" s="106">
        <v>20.53</v>
      </c>
      <c r="G174" s="132"/>
      <c r="H174" s="244"/>
      <c r="I174" s="98"/>
      <c r="J174" s="98"/>
      <c r="K174" s="98"/>
      <c r="L174" s="100"/>
      <c r="M174" s="98"/>
      <c r="N174" s="128"/>
      <c r="O174" s="128"/>
      <c r="P174" s="128"/>
      <c r="Q174" s="205"/>
      <c r="R174" s="205"/>
      <c r="S174" s="205"/>
    </row>
    <row r="175" spans="1:19" s="94" customFormat="1" ht="24" x14ac:dyDescent="0.2">
      <c r="A175" s="188" t="s">
        <v>313</v>
      </c>
      <c r="B175" s="102"/>
      <c r="C175" s="40" t="s">
        <v>314</v>
      </c>
      <c r="D175" s="156" t="s">
        <v>8</v>
      </c>
      <c r="E175" s="104">
        <v>0.86</v>
      </c>
      <c r="F175" s="106">
        <v>25.04</v>
      </c>
      <c r="G175" s="132"/>
      <c r="H175" s="244"/>
      <c r="I175" s="98"/>
      <c r="J175" s="98"/>
      <c r="K175" s="98"/>
      <c r="L175" s="100"/>
      <c r="M175" s="98"/>
      <c r="N175" s="128"/>
      <c r="O175" s="128"/>
      <c r="P175" s="128"/>
      <c r="Q175" s="205"/>
      <c r="R175" s="205"/>
      <c r="S175" s="205"/>
    </row>
    <row r="176" spans="1:19" s="94" customFormat="1" x14ac:dyDescent="0.2">
      <c r="A176" s="228" t="s">
        <v>315</v>
      </c>
      <c r="B176" s="102"/>
      <c r="C176" s="153" t="s">
        <v>316</v>
      </c>
      <c r="D176" s="221" t="s">
        <v>3</v>
      </c>
      <c r="E176" s="104">
        <v>1</v>
      </c>
      <c r="F176" s="106">
        <v>53.82</v>
      </c>
      <c r="G176" s="132"/>
      <c r="H176" s="244"/>
      <c r="I176" s="98"/>
      <c r="J176" s="98"/>
      <c r="K176" s="98"/>
      <c r="L176" s="100"/>
      <c r="M176" s="98"/>
      <c r="N176" s="128"/>
      <c r="O176" s="128"/>
      <c r="P176" s="128"/>
      <c r="Q176" s="205"/>
      <c r="R176" s="205"/>
      <c r="S176" s="205"/>
    </row>
    <row r="177" spans="1:19" s="94" customFormat="1" x14ac:dyDescent="0.2">
      <c r="A177" s="228" t="s">
        <v>317</v>
      </c>
      <c r="B177"/>
      <c r="C177" s="153" t="s">
        <v>318</v>
      </c>
      <c r="D177" s="221" t="s">
        <v>3</v>
      </c>
      <c r="E177" s="134">
        <v>1</v>
      </c>
      <c r="F177" s="163">
        <v>77.069999999999993</v>
      </c>
      <c r="G177" s="132"/>
      <c r="H177" s="244"/>
      <c r="I177" s="98"/>
      <c r="J177" s="98"/>
      <c r="K177" s="98"/>
      <c r="L177" s="100"/>
      <c r="M177" s="98"/>
      <c r="N177" s="128"/>
      <c r="O177" s="128"/>
      <c r="P177" s="128"/>
      <c r="Q177" s="205"/>
      <c r="R177" s="205"/>
      <c r="S177" s="205"/>
    </row>
    <row r="178" spans="1:19" s="94" customFormat="1" x14ac:dyDescent="0.2">
      <c r="A178" s="125" t="s">
        <v>319</v>
      </c>
      <c r="B178" s="102"/>
      <c r="C178" s="40" t="s">
        <v>320</v>
      </c>
      <c r="D178" s="221" t="s">
        <v>3</v>
      </c>
      <c r="E178" s="104">
        <v>1</v>
      </c>
      <c r="F178" s="106">
        <v>75.41</v>
      </c>
      <c r="G178" s="132"/>
      <c r="H178" s="244"/>
      <c r="I178" s="98"/>
      <c r="J178" s="98"/>
      <c r="K178" s="98"/>
      <c r="L178" s="100"/>
      <c r="M178" s="98"/>
      <c r="N178" s="128"/>
      <c r="O178" s="128"/>
      <c r="P178" s="128"/>
      <c r="Q178" s="205"/>
      <c r="R178" s="205"/>
      <c r="S178" s="205"/>
    </row>
    <row r="179" spans="1:19" s="94" customFormat="1" x14ac:dyDescent="0.2">
      <c r="A179" s="125" t="s">
        <v>321</v>
      </c>
      <c r="B179" s="102"/>
      <c r="C179" s="153" t="s">
        <v>322</v>
      </c>
      <c r="D179" s="221" t="s">
        <v>3</v>
      </c>
      <c r="E179" s="104">
        <v>1</v>
      </c>
      <c r="F179" s="106">
        <v>84.54</v>
      </c>
      <c r="G179" s="132"/>
      <c r="H179" s="244"/>
      <c r="I179" s="98"/>
      <c r="J179" s="98"/>
      <c r="K179" s="98"/>
      <c r="L179" s="100"/>
      <c r="M179" s="98"/>
      <c r="N179" s="128"/>
      <c r="O179" s="128"/>
      <c r="P179" s="128"/>
      <c r="Q179" s="205"/>
      <c r="R179" s="205"/>
      <c r="S179" s="205"/>
    </row>
    <row r="180" spans="1:19" s="94" customFormat="1" x14ac:dyDescent="0.2">
      <c r="A180" s="125" t="s">
        <v>326</v>
      </c>
      <c r="B180"/>
      <c r="C180" s="153" t="s">
        <v>327</v>
      </c>
      <c r="D180" s="221" t="s">
        <v>3</v>
      </c>
      <c r="E180" s="134">
        <v>4</v>
      </c>
      <c r="F180" s="264">
        <v>45.77</v>
      </c>
      <c r="G180" s="132"/>
      <c r="H180" s="244"/>
      <c r="I180" s="98"/>
      <c r="J180" s="98"/>
      <c r="K180" s="98"/>
      <c r="L180" s="100"/>
      <c r="M180" s="98"/>
      <c r="N180" s="128"/>
      <c r="O180" s="128"/>
      <c r="P180" s="128"/>
      <c r="Q180" s="205"/>
      <c r="R180" s="205"/>
      <c r="S180" s="205"/>
    </row>
    <row r="181" spans="1:19" s="94" customFormat="1" x14ac:dyDescent="0.2">
      <c r="A181" s="125" t="s">
        <v>328</v>
      </c>
      <c r="B181"/>
      <c r="C181" s="153" t="s">
        <v>329</v>
      </c>
      <c r="D181" s="221" t="s">
        <v>3</v>
      </c>
      <c r="E181" s="134">
        <v>7</v>
      </c>
      <c r="F181" s="264">
        <v>393.33</v>
      </c>
      <c r="G181" s="132"/>
      <c r="H181" s="244"/>
      <c r="I181" s="98"/>
      <c r="J181" s="98"/>
      <c r="K181" s="98"/>
      <c r="L181" s="100"/>
      <c r="M181" s="98"/>
      <c r="N181" s="128"/>
      <c r="O181" s="128"/>
      <c r="P181" s="128"/>
      <c r="Q181" s="205"/>
      <c r="R181" s="205"/>
      <c r="S181" s="205"/>
    </row>
    <row r="182" spans="1:19" s="94" customFormat="1" x14ac:dyDescent="0.2">
      <c r="A182" s="125" t="s">
        <v>330</v>
      </c>
      <c r="B182"/>
      <c r="C182" s="153" t="s">
        <v>331</v>
      </c>
      <c r="D182" s="156" t="s">
        <v>8</v>
      </c>
      <c r="E182" s="134">
        <v>4.2</v>
      </c>
      <c r="F182" s="265">
        <v>30.2</v>
      </c>
      <c r="G182" s="132"/>
      <c r="H182" s="244"/>
      <c r="I182" s="98"/>
      <c r="J182" s="98"/>
      <c r="K182" s="98"/>
      <c r="L182" s="100"/>
      <c r="M182" s="98"/>
      <c r="N182" s="128"/>
      <c r="O182" s="128"/>
      <c r="P182" s="128"/>
      <c r="Q182" s="205"/>
      <c r="R182" s="205"/>
      <c r="S182" s="205"/>
    </row>
    <row r="183" spans="1:19" s="94" customFormat="1" x14ac:dyDescent="0.2">
      <c r="A183" s="228" t="s">
        <v>332</v>
      </c>
      <c r="B183"/>
      <c r="C183" s="153" t="s">
        <v>333</v>
      </c>
      <c r="D183" s="156" t="s">
        <v>8</v>
      </c>
      <c r="E183" s="134">
        <v>6.16</v>
      </c>
      <c r="F183" s="264">
        <v>32.44</v>
      </c>
      <c r="G183" s="132"/>
      <c r="H183" s="244"/>
      <c r="I183" s="98"/>
      <c r="J183" s="98"/>
      <c r="K183" s="98"/>
      <c r="L183" s="100"/>
      <c r="M183" s="98"/>
      <c r="N183" s="128"/>
      <c r="O183" s="128"/>
      <c r="P183" s="128"/>
      <c r="Q183" s="205"/>
      <c r="R183" s="205"/>
      <c r="S183" s="205"/>
    </row>
    <row r="184" spans="1:19" s="94" customFormat="1" x14ac:dyDescent="0.2">
      <c r="A184" s="125" t="s">
        <v>334</v>
      </c>
      <c r="B184" s="102"/>
      <c r="C184" s="153" t="s">
        <v>335</v>
      </c>
      <c r="D184" s="156" t="s">
        <v>8</v>
      </c>
      <c r="E184" s="134">
        <v>14.33</v>
      </c>
      <c r="F184" s="264">
        <v>37.409999999999997</v>
      </c>
      <c r="G184" s="132"/>
      <c r="H184" s="244"/>
      <c r="I184" s="98"/>
      <c r="J184" s="98"/>
      <c r="K184" s="98"/>
      <c r="L184" s="100"/>
      <c r="M184" s="98"/>
      <c r="N184" s="128"/>
      <c r="O184" s="128"/>
      <c r="P184" s="128"/>
      <c r="Q184" s="205"/>
      <c r="R184" s="205"/>
      <c r="S184" s="205"/>
    </row>
    <row r="185" spans="1:19" s="94" customFormat="1" x14ac:dyDescent="0.2">
      <c r="A185" s="125" t="s">
        <v>336</v>
      </c>
      <c r="B185" s="102"/>
      <c r="C185" s="153" t="s">
        <v>337</v>
      </c>
      <c r="D185" s="156" t="s">
        <v>8</v>
      </c>
      <c r="E185" s="134">
        <v>32.979999999999997</v>
      </c>
      <c r="F185" s="264">
        <v>46.97</v>
      </c>
      <c r="G185" s="132"/>
      <c r="H185" s="244"/>
      <c r="I185" s="98"/>
      <c r="J185" s="98"/>
      <c r="K185" s="98"/>
      <c r="L185" s="100"/>
      <c r="M185" s="98"/>
      <c r="N185" s="128"/>
      <c r="O185" s="128"/>
      <c r="P185" s="128"/>
      <c r="Q185" s="205"/>
      <c r="R185" s="205"/>
      <c r="S185" s="205"/>
    </row>
    <row r="186" spans="1:19" s="94" customFormat="1" x14ac:dyDescent="0.2">
      <c r="A186" s="125" t="s">
        <v>339</v>
      </c>
      <c r="B186" s="102"/>
      <c r="C186" s="153" t="s">
        <v>340</v>
      </c>
      <c r="D186" s="156" t="s">
        <v>8</v>
      </c>
      <c r="E186" s="134">
        <v>5.62</v>
      </c>
      <c r="F186" s="264">
        <v>37.409999999999997</v>
      </c>
      <c r="G186" s="132"/>
      <c r="H186" s="244"/>
      <c r="I186" s="98"/>
      <c r="J186" s="98"/>
      <c r="K186" s="98"/>
      <c r="L186" s="100"/>
      <c r="M186" s="98"/>
      <c r="N186" s="128"/>
      <c r="O186" s="128"/>
      <c r="P186" s="128"/>
      <c r="Q186" s="205"/>
      <c r="R186" s="205"/>
      <c r="S186" s="205"/>
    </row>
    <row r="187" spans="1:19" x14ac:dyDescent="0.2">
      <c r="A187" s="125" t="s">
        <v>341</v>
      </c>
      <c r="B187" s="102"/>
      <c r="C187" s="153" t="s">
        <v>338</v>
      </c>
      <c r="D187" s="156" t="s">
        <v>8</v>
      </c>
      <c r="E187" s="134">
        <v>5.69</v>
      </c>
      <c r="F187" s="264">
        <v>32.44</v>
      </c>
      <c r="G187" s="132"/>
      <c r="H187" s="205"/>
      <c r="I187" s="205"/>
      <c r="J187" s="205"/>
      <c r="K187" s="205"/>
      <c r="L187" s="205"/>
      <c r="M187" s="205"/>
      <c r="N187" s="219"/>
    </row>
    <row r="188" spans="1:19" x14ac:dyDescent="0.2">
      <c r="H188" s="107"/>
      <c r="I188" s="107"/>
      <c r="J188" s="107"/>
      <c r="K188" s="107"/>
      <c r="L188" s="107"/>
      <c r="M188" s="107"/>
      <c r="N188" s="128"/>
    </row>
    <row r="189" spans="1:19" x14ac:dyDescent="0.2">
      <c r="A189" s="310"/>
      <c r="B189" s="289">
        <v>17</v>
      </c>
      <c r="C189" s="296" t="s">
        <v>226</v>
      </c>
      <c r="D189" s="290"/>
      <c r="E189" s="291"/>
      <c r="F189" s="292"/>
      <c r="G189" s="299">
        <f>SUM(G190:G203)</f>
        <v>0</v>
      </c>
      <c r="H189" s="107"/>
      <c r="I189" s="107"/>
      <c r="J189" s="107"/>
      <c r="K189" s="107"/>
      <c r="L189" s="107"/>
      <c r="M189" s="107"/>
      <c r="N189" s="128"/>
    </row>
    <row r="190" spans="1:19" x14ac:dyDescent="0.2">
      <c r="A190" s="175" t="s">
        <v>158</v>
      </c>
      <c r="B190" s="51"/>
      <c r="C190" s="40" t="s">
        <v>159</v>
      </c>
      <c r="D190" s="51" t="s">
        <v>8</v>
      </c>
      <c r="E190" s="115">
        <v>1.8</v>
      </c>
      <c r="F190" s="111">
        <v>515.76</v>
      </c>
      <c r="G190" s="98"/>
      <c r="H190" s="107"/>
      <c r="I190" s="107"/>
      <c r="J190" s="107"/>
      <c r="K190" s="107"/>
      <c r="L190" s="107"/>
      <c r="M190" s="107"/>
      <c r="N190" s="128"/>
    </row>
    <row r="191" spans="1:19" x14ac:dyDescent="0.2">
      <c r="A191" s="175" t="s">
        <v>154</v>
      </c>
      <c r="B191" s="51"/>
      <c r="C191" s="40" t="s">
        <v>155</v>
      </c>
      <c r="D191" s="51" t="s">
        <v>8</v>
      </c>
      <c r="E191" s="115">
        <v>21.4</v>
      </c>
      <c r="F191" s="111">
        <v>633.95000000000005</v>
      </c>
      <c r="G191" s="98"/>
      <c r="H191" s="107"/>
      <c r="I191" s="107"/>
      <c r="J191" s="107"/>
      <c r="K191" s="107"/>
      <c r="L191" s="107"/>
      <c r="M191" s="107"/>
      <c r="N191" s="128"/>
    </row>
    <row r="192" spans="1:19" x14ac:dyDescent="0.2">
      <c r="A192" s="175" t="s">
        <v>156</v>
      </c>
      <c r="B192" s="51"/>
      <c r="C192" s="40" t="s">
        <v>157</v>
      </c>
      <c r="D192" s="51" t="s">
        <v>8</v>
      </c>
      <c r="E192" s="115">
        <v>3.2</v>
      </c>
      <c r="F192" s="111">
        <v>177.65</v>
      </c>
      <c r="G192" s="98"/>
      <c r="H192" s="107"/>
      <c r="I192" s="107"/>
      <c r="J192" s="107"/>
      <c r="K192" s="107"/>
      <c r="L192" s="107"/>
      <c r="M192" s="107"/>
      <c r="N192" s="128"/>
    </row>
    <row r="193" spans="1:14" x14ac:dyDescent="0.2">
      <c r="A193" s="192" t="s">
        <v>257</v>
      </c>
      <c r="C193" s="354" t="s">
        <v>277</v>
      </c>
      <c r="D193" s="109" t="s">
        <v>3</v>
      </c>
      <c r="E193" s="279">
        <v>5</v>
      </c>
      <c r="F193" s="111">
        <v>146.88999999999999</v>
      </c>
      <c r="G193" s="98"/>
      <c r="H193" s="107"/>
      <c r="I193" s="107"/>
      <c r="J193" s="107"/>
      <c r="K193" s="107"/>
      <c r="L193" s="107"/>
      <c r="M193" s="107"/>
      <c r="N193" s="128"/>
    </row>
    <row r="194" spans="1:14" x14ac:dyDescent="0.2">
      <c r="A194" s="192"/>
      <c r="C194" s="354"/>
      <c r="D194" s="109"/>
      <c r="E194" s="279"/>
      <c r="F194" s="111"/>
      <c r="G194" s="98"/>
      <c r="H194" s="107"/>
      <c r="I194" s="107"/>
      <c r="J194" s="107"/>
      <c r="K194" s="107"/>
      <c r="L194" s="107"/>
      <c r="M194" s="107"/>
      <c r="N194" s="128"/>
    </row>
    <row r="195" spans="1:14" x14ac:dyDescent="0.2">
      <c r="A195" s="366" t="s">
        <v>20</v>
      </c>
      <c r="B195" s="367" t="s">
        <v>136</v>
      </c>
      <c r="C195" s="368" t="s">
        <v>134</v>
      </c>
      <c r="D195" s="369" t="s">
        <v>0</v>
      </c>
      <c r="E195" s="370" t="s">
        <v>25</v>
      </c>
      <c r="F195" s="374" t="s">
        <v>579</v>
      </c>
      <c r="G195" s="373" t="s">
        <v>580</v>
      </c>
    </row>
    <row r="196" spans="1:14" x14ac:dyDescent="0.2">
      <c r="A196" s="366"/>
      <c r="B196" s="367"/>
      <c r="C196" s="368"/>
      <c r="D196" s="369"/>
      <c r="E196" s="370"/>
      <c r="F196" s="374"/>
      <c r="G196" s="373"/>
      <c r="H196" s="107"/>
      <c r="I196" s="107"/>
      <c r="J196" s="107"/>
      <c r="K196" s="107"/>
      <c r="L196" s="107"/>
      <c r="M196" s="107"/>
      <c r="N196" s="128"/>
    </row>
    <row r="197" spans="1:14" x14ac:dyDescent="0.2">
      <c r="A197" s="363"/>
      <c r="B197" s="364"/>
      <c r="C197" s="195"/>
      <c r="D197" s="34"/>
      <c r="E197" s="35"/>
      <c r="F197" s="252"/>
      <c r="G197" s="37"/>
      <c r="H197" s="107"/>
      <c r="I197" s="107"/>
      <c r="J197" s="107"/>
      <c r="K197" s="107"/>
      <c r="L197" s="107"/>
      <c r="M197" s="107"/>
      <c r="N197" s="128"/>
    </row>
    <row r="198" spans="1:14" x14ac:dyDescent="0.2">
      <c r="A198" s="192" t="s">
        <v>258</v>
      </c>
      <c r="C198" s="354" t="s">
        <v>278</v>
      </c>
      <c r="D198" s="109" t="s">
        <v>3</v>
      </c>
      <c r="E198" s="279">
        <v>4</v>
      </c>
      <c r="F198" s="111">
        <v>112.05</v>
      </c>
      <c r="G198" s="98"/>
    </row>
    <row r="199" spans="1:14" x14ac:dyDescent="0.2">
      <c r="A199" s="184" t="s">
        <v>292</v>
      </c>
      <c r="B199" s="124"/>
      <c r="C199" s="153" t="s">
        <v>293</v>
      </c>
      <c r="D199" s="221" t="s">
        <v>3</v>
      </c>
      <c r="E199" s="124">
        <v>4</v>
      </c>
      <c r="F199" s="254">
        <v>278.02999999999997</v>
      </c>
      <c r="G199" s="98"/>
      <c r="M199" s="217"/>
    </row>
    <row r="200" spans="1:14" x14ac:dyDescent="0.2">
      <c r="A200" s="184" t="s">
        <v>294</v>
      </c>
      <c r="B200" s="124"/>
      <c r="C200" s="327" t="s">
        <v>295</v>
      </c>
      <c r="D200" s="221" t="s">
        <v>3</v>
      </c>
      <c r="E200" s="124">
        <v>4</v>
      </c>
      <c r="F200" s="254">
        <v>137.76</v>
      </c>
      <c r="G200" s="98"/>
      <c r="M200" s="217"/>
    </row>
    <row r="201" spans="1:14" x14ac:dyDescent="0.2">
      <c r="A201" s="184" t="s">
        <v>296</v>
      </c>
      <c r="B201" s="124"/>
      <c r="C201" s="327" t="s">
        <v>297</v>
      </c>
      <c r="D201" s="221" t="s">
        <v>3</v>
      </c>
      <c r="E201" s="124">
        <v>1</v>
      </c>
      <c r="F201" s="254">
        <v>90.36</v>
      </c>
      <c r="G201" s="98"/>
    </row>
    <row r="202" spans="1:14" x14ac:dyDescent="0.2">
      <c r="A202" s="184" t="s">
        <v>298</v>
      </c>
      <c r="B202" s="124"/>
      <c r="C202" s="153" t="s">
        <v>299</v>
      </c>
      <c r="D202" s="221" t="s">
        <v>3</v>
      </c>
      <c r="E202" s="124">
        <v>11</v>
      </c>
      <c r="F202" s="254">
        <v>193.96</v>
      </c>
      <c r="G202" s="98"/>
    </row>
    <row r="203" spans="1:14" x14ac:dyDescent="0.2">
      <c r="A203" s="193" t="s">
        <v>286</v>
      </c>
      <c r="B203" s="102"/>
      <c r="C203" s="40" t="s">
        <v>348</v>
      </c>
      <c r="D203" s="146" t="s">
        <v>227</v>
      </c>
      <c r="E203" s="124">
        <v>1</v>
      </c>
      <c r="F203" s="267">
        <v>10000</v>
      </c>
      <c r="G203" s="98"/>
      <c r="H203" s="209"/>
      <c r="I203" s="115"/>
      <c r="J203" s="220"/>
      <c r="K203" s="220"/>
      <c r="L203" s="220"/>
      <c r="M203" s="220"/>
    </row>
    <row r="204" spans="1:14" x14ac:dyDescent="0.2">
      <c r="H204" s="209"/>
      <c r="I204" s="115"/>
    </row>
    <row r="205" spans="1:14" x14ac:dyDescent="0.2">
      <c r="A205" s="309"/>
      <c r="B205" s="289">
        <v>18</v>
      </c>
      <c r="C205" s="296" t="s">
        <v>141</v>
      </c>
      <c r="D205" s="289"/>
      <c r="E205" s="297"/>
      <c r="F205" s="298"/>
      <c r="G205" s="299">
        <f>SUM(G206:G217)</f>
        <v>0</v>
      </c>
      <c r="H205" s="247"/>
      <c r="I205" s="115"/>
    </row>
    <row r="206" spans="1:14" x14ac:dyDescent="0.2">
      <c r="A206" s="175" t="s">
        <v>107</v>
      </c>
      <c r="B206" s="51"/>
      <c r="C206" s="40" t="s">
        <v>108</v>
      </c>
      <c r="D206" s="51" t="s">
        <v>1</v>
      </c>
      <c r="E206" s="248">
        <v>737.56</v>
      </c>
      <c r="F206" s="111">
        <v>8.58</v>
      </c>
      <c r="G206" s="98"/>
      <c r="H206" s="247"/>
      <c r="I206" s="115"/>
    </row>
    <row r="207" spans="1:14" x14ac:dyDescent="0.2">
      <c r="A207" s="179">
        <v>550110</v>
      </c>
      <c r="B207" s="51"/>
      <c r="C207" s="152" t="s">
        <v>378</v>
      </c>
      <c r="D207" s="51" t="s">
        <v>1</v>
      </c>
      <c r="E207" s="248">
        <v>379.51</v>
      </c>
      <c r="F207" s="154">
        <v>9.5282</v>
      </c>
      <c r="G207" s="98"/>
      <c r="H207" s="247"/>
      <c r="I207" s="115"/>
    </row>
    <row r="208" spans="1:14" ht="36" x14ac:dyDescent="0.2">
      <c r="A208" s="270">
        <v>550113</v>
      </c>
      <c r="B208" s="51"/>
      <c r="C208" s="269" t="s">
        <v>379</v>
      </c>
      <c r="D208" s="109" t="s">
        <v>1</v>
      </c>
      <c r="E208" s="249">
        <v>453.58000000000004</v>
      </c>
      <c r="F208" s="254">
        <v>8.1129999999999995</v>
      </c>
      <c r="G208" s="110"/>
      <c r="H208" s="115"/>
      <c r="I208" s="115"/>
    </row>
    <row r="209" spans="1:19" ht="24" x14ac:dyDescent="0.2">
      <c r="A209" s="178">
        <v>190329</v>
      </c>
      <c r="C209" s="153" t="s">
        <v>377</v>
      </c>
      <c r="D209" s="119" t="s">
        <v>373</v>
      </c>
      <c r="E209" s="249">
        <v>246.94</v>
      </c>
      <c r="F209" s="254">
        <v>59.987400000000001</v>
      </c>
      <c r="G209" s="110"/>
      <c r="H209" s="209"/>
      <c r="I209" s="116"/>
    </row>
    <row r="210" spans="1:19" x14ac:dyDescent="0.2">
      <c r="A210" s="227" t="s">
        <v>300</v>
      </c>
      <c r="C210" s="327" t="s">
        <v>301</v>
      </c>
      <c r="D210" s="109" t="s">
        <v>3</v>
      </c>
      <c r="E210" s="248">
        <v>84</v>
      </c>
      <c r="F210" s="126">
        <v>13.12</v>
      </c>
      <c r="G210" s="98"/>
      <c r="H210" s="209"/>
      <c r="I210" s="116"/>
    </row>
    <row r="211" spans="1:19" x14ac:dyDescent="0.2">
      <c r="A211" s="227" t="s">
        <v>302</v>
      </c>
      <c r="C211" s="327" t="s">
        <v>303</v>
      </c>
      <c r="D211" s="109" t="s">
        <v>304</v>
      </c>
      <c r="E211" s="248">
        <v>12.760000000000002</v>
      </c>
      <c r="F211" s="254">
        <v>79.33</v>
      </c>
      <c r="G211" s="98"/>
      <c r="H211" s="247"/>
      <c r="I211" s="115"/>
      <c r="J211" s="220"/>
      <c r="K211" s="220"/>
      <c r="L211" s="220"/>
      <c r="M211" s="220"/>
      <c r="S211" s="201"/>
    </row>
    <row r="212" spans="1:19" ht="24" x14ac:dyDescent="0.2">
      <c r="A212" s="281" t="s">
        <v>290</v>
      </c>
      <c r="B212" s="124"/>
      <c r="C212" s="199" t="s">
        <v>291</v>
      </c>
      <c r="D212" s="109" t="s">
        <v>1</v>
      </c>
      <c r="E212" s="249">
        <v>14.7</v>
      </c>
      <c r="F212" s="126">
        <v>143.99</v>
      </c>
      <c r="G212" s="110"/>
      <c r="H212" s="243"/>
      <c r="I212" s="243"/>
      <c r="J212" s="220"/>
      <c r="K212" s="220"/>
      <c r="L212" s="220"/>
      <c r="M212" s="220"/>
    </row>
    <row r="213" spans="1:19" ht="24" x14ac:dyDescent="0.2">
      <c r="A213" s="274" t="s">
        <v>286</v>
      </c>
      <c r="B213" s="124"/>
      <c r="C213" s="153" t="s">
        <v>541</v>
      </c>
      <c r="D213" s="221" t="s">
        <v>227</v>
      </c>
      <c r="E213" s="136">
        <v>1</v>
      </c>
      <c r="F213" s="254">
        <v>25000</v>
      </c>
      <c r="G213" s="110"/>
      <c r="H213" s="243"/>
      <c r="I213" s="243"/>
      <c r="J213" s="220"/>
      <c r="K213" s="220"/>
      <c r="L213" s="220"/>
      <c r="M213" s="220"/>
    </row>
    <row r="214" spans="1:19" ht="22.5" x14ac:dyDescent="0.2">
      <c r="A214" s="343" t="s">
        <v>571</v>
      </c>
      <c r="B214" s="344"/>
      <c r="C214" s="345" t="s">
        <v>572</v>
      </c>
      <c r="D214" s="346" t="s">
        <v>8</v>
      </c>
      <c r="E214" s="347">
        <v>22.07</v>
      </c>
      <c r="F214" s="348">
        <v>151.43</v>
      </c>
      <c r="G214" s="332"/>
      <c r="H214" s="98"/>
      <c r="I214" s="98"/>
      <c r="J214" s="207"/>
      <c r="K214" s="220"/>
      <c r="L214" s="220"/>
      <c r="M214" s="220"/>
    </row>
    <row r="215" spans="1:19" x14ac:dyDescent="0.2">
      <c r="A215" s="349" t="s">
        <v>573</v>
      </c>
      <c r="B215" s="324"/>
      <c r="C215" s="356" t="s">
        <v>574</v>
      </c>
      <c r="D215" s="346" t="s">
        <v>1</v>
      </c>
      <c r="E215" s="350">
        <v>64.47</v>
      </c>
      <c r="F215" s="351">
        <v>8.89</v>
      </c>
      <c r="G215" s="332"/>
      <c r="H215" s="98"/>
      <c r="I215" s="98"/>
      <c r="J215" s="207"/>
      <c r="K215" s="220"/>
      <c r="L215" s="220"/>
      <c r="M215" s="220"/>
    </row>
    <row r="216" spans="1:19" x14ac:dyDescent="0.2">
      <c r="A216" s="352" t="s">
        <v>575</v>
      </c>
      <c r="B216" s="344"/>
      <c r="C216" s="357" t="s">
        <v>576</v>
      </c>
      <c r="D216" s="346" t="s">
        <v>8</v>
      </c>
      <c r="E216" s="350">
        <v>45.52</v>
      </c>
      <c r="F216" s="351">
        <v>23.57</v>
      </c>
      <c r="G216" s="332"/>
      <c r="H216" s="111"/>
      <c r="I216" s="245"/>
      <c r="J216" s="98"/>
      <c r="K216" s="220"/>
      <c r="L216" s="220"/>
      <c r="M216" s="220"/>
    </row>
    <row r="217" spans="1:19" ht="24" x14ac:dyDescent="0.2">
      <c r="A217" s="343" t="s">
        <v>577</v>
      </c>
      <c r="B217" s="324"/>
      <c r="C217" s="155" t="s">
        <v>578</v>
      </c>
      <c r="D217" s="346" t="s">
        <v>1</v>
      </c>
      <c r="E217" s="347">
        <v>60.02</v>
      </c>
      <c r="F217" s="348">
        <v>31.37</v>
      </c>
      <c r="G217" s="332"/>
      <c r="H217" s="111"/>
      <c r="I217" s="245"/>
      <c r="J217" s="98"/>
      <c r="K217" s="220"/>
      <c r="L217" s="220"/>
      <c r="M217" s="220"/>
    </row>
    <row r="218" spans="1:19" x14ac:dyDescent="0.2">
      <c r="H218" s="111"/>
      <c r="I218" s="245"/>
      <c r="J218" s="98"/>
      <c r="K218" s="220"/>
      <c r="L218" s="220"/>
      <c r="M218" s="220"/>
    </row>
    <row r="219" spans="1:19" x14ac:dyDescent="0.2">
      <c r="A219" s="295"/>
      <c r="B219" s="289">
        <v>19</v>
      </c>
      <c r="C219" s="296" t="s">
        <v>289</v>
      </c>
      <c r="D219" s="289"/>
      <c r="E219" s="297"/>
      <c r="F219" s="298"/>
      <c r="G219" s="299">
        <f>G220+G281</f>
        <v>0</v>
      </c>
      <c r="H219" s="328"/>
      <c r="I219" s="243"/>
      <c r="J219" s="220"/>
      <c r="K219" s="220"/>
      <c r="L219" s="220"/>
      <c r="M219" s="220"/>
    </row>
    <row r="220" spans="1:19" s="307" customFormat="1" x14ac:dyDescent="0.2">
      <c r="A220" s="300"/>
      <c r="B220" s="102" t="s">
        <v>431</v>
      </c>
      <c r="C220" s="286" t="s">
        <v>432</v>
      </c>
      <c r="D220" s="301"/>
      <c r="E220" s="288"/>
      <c r="F220" s="323"/>
      <c r="G220" s="96">
        <f>SUM(G221:G280)</f>
        <v>0</v>
      </c>
      <c r="H220" s="303"/>
      <c r="I220" s="303"/>
      <c r="J220" s="304"/>
      <c r="K220" s="304"/>
      <c r="L220" s="304"/>
      <c r="M220" s="304"/>
      <c r="N220" s="305"/>
      <c r="O220" s="305"/>
      <c r="P220" s="305"/>
      <c r="Q220" s="306"/>
      <c r="R220" s="306"/>
    </row>
    <row r="221" spans="1:19" ht="24" x14ac:dyDescent="0.2">
      <c r="A221" s="184" t="s">
        <v>286</v>
      </c>
      <c r="B221" s="94"/>
      <c r="C221" s="153" t="s">
        <v>433</v>
      </c>
      <c r="D221" s="221" t="s">
        <v>390</v>
      </c>
      <c r="E221" s="124">
        <v>1</v>
      </c>
      <c r="F221" s="154">
        <v>7800</v>
      </c>
      <c r="G221" s="105"/>
      <c r="H221" s="243"/>
      <c r="I221" s="243"/>
      <c r="J221" s="220"/>
      <c r="K221" s="220"/>
      <c r="L221" s="220"/>
      <c r="M221" s="220"/>
    </row>
    <row r="222" spans="1:19" x14ac:dyDescent="0.2">
      <c r="A222" s="184" t="s">
        <v>286</v>
      </c>
      <c r="B222" s="94"/>
      <c r="C222" s="153" t="s">
        <v>434</v>
      </c>
      <c r="D222" s="221" t="s">
        <v>390</v>
      </c>
      <c r="E222" s="124">
        <v>96</v>
      </c>
      <c r="F222" s="154">
        <v>68.95</v>
      </c>
      <c r="G222" s="105"/>
      <c r="H222" s="243"/>
      <c r="I222" s="243"/>
      <c r="J222" s="220"/>
      <c r="K222" s="220"/>
      <c r="L222" s="220"/>
      <c r="M222" s="220"/>
    </row>
    <row r="223" spans="1:19" x14ac:dyDescent="0.2">
      <c r="A223" s="184" t="s">
        <v>286</v>
      </c>
      <c r="B223" s="94"/>
      <c r="C223" s="153" t="s">
        <v>435</v>
      </c>
      <c r="D223" s="221" t="s">
        <v>390</v>
      </c>
      <c r="E223" s="124">
        <v>192</v>
      </c>
      <c r="F223" s="154">
        <v>13.343</v>
      </c>
      <c r="G223" s="105"/>
      <c r="H223" s="243"/>
      <c r="I223" s="243"/>
      <c r="J223" s="220"/>
      <c r="K223" s="220"/>
      <c r="L223" s="220"/>
      <c r="M223" s="220"/>
    </row>
    <row r="224" spans="1:19" x14ac:dyDescent="0.2">
      <c r="A224" s="184" t="s">
        <v>286</v>
      </c>
      <c r="B224" s="94"/>
      <c r="C224" s="153" t="s">
        <v>436</v>
      </c>
      <c r="D224" s="221" t="s">
        <v>390</v>
      </c>
      <c r="E224" s="124">
        <v>192</v>
      </c>
      <c r="F224" s="154">
        <v>12.047000000000001</v>
      </c>
      <c r="G224" s="105"/>
      <c r="H224" s="243"/>
      <c r="I224" s="243"/>
      <c r="J224" s="220"/>
      <c r="K224" s="220"/>
      <c r="L224" s="220"/>
      <c r="M224" s="220"/>
    </row>
    <row r="225" spans="1:13" ht="24" x14ac:dyDescent="0.2">
      <c r="A225" s="184" t="s">
        <v>286</v>
      </c>
      <c r="B225" s="94"/>
      <c r="C225" s="153" t="s">
        <v>437</v>
      </c>
      <c r="D225" s="221" t="s">
        <v>390</v>
      </c>
      <c r="E225" s="124">
        <v>2</v>
      </c>
      <c r="F225" s="154">
        <v>133.91499999999999</v>
      </c>
      <c r="G225" s="105"/>
      <c r="H225" s="243"/>
      <c r="I225" s="243"/>
      <c r="J225" s="220"/>
      <c r="K225" s="220"/>
      <c r="L225" s="220"/>
      <c r="M225" s="220"/>
    </row>
    <row r="226" spans="1:13" x14ac:dyDescent="0.2">
      <c r="A226" s="184" t="s">
        <v>286</v>
      </c>
      <c r="B226" s="94"/>
      <c r="C226" s="153" t="s">
        <v>438</v>
      </c>
      <c r="D226" s="221" t="s">
        <v>390</v>
      </c>
      <c r="E226" s="124">
        <v>2</v>
      </c>
      <c r="F226" s="154">
        <v>61.085000000000001</v>
      </c>
      <c r="G226" s="105"/>
      <c r="H226" s="243"/>
      <c r="I226" s="243"/>
      <c r="J226" s="220"/>
      <c r="K226" s="220"/>
      <c r="L226" s="220"/>
      <c r="M226" s="220"/>
    </row>
    <row r="227" spans="1:13" x14ac:dyDescent="0.2">
      <c r="A227" s="184" t="s">
        <v>286</v>
      </c>
      <c r="B227" s="94"/>
      <c r="C227" s="155" t="s">
        <v>439</v>
      </c>
      <c r="D227" s="221" t="s">
        <v>390</v>
      </c>
      <c r="E227" s="324">
        <v>2</v>
      </c>
      <c r="F227" s="325">
        <v>40</v>
      </c>
      <c r="G227" s="326"/>
      <c r="H227" s="243"/>
      <c r="I227" s="243"/>
      <c r="J227" s="220"/>
      <c r="K227" s="220"/>
      <c r="L227" s="220"/>
      <c r="M227" s="220"/>
    </row>
    <row r="228" spans="1:13" x14ac:dyDescent="0.2">
      <c r="A228" s="184" t="s">
        <v>286</v>
      </c>
      <c r="B228" s="94"/>
      <c r="C228" s="153" t="s">
        <v>440</v>
      </c>
      <c r="D228" s="221" t="s">
        <v>390</v>
      </c>
      <c r="E228" s="124">
        <v>2</v>
      </c>
      <c r="F228" s="154">
        <v>47.704999999999998</v>
      </c>
      <c r="G228" s="105"/>
      <c r="H228" s="243"/>
      <c r="I228" s="243"/>
      <c r="J228" s="220"/>
      <c r="K228" s="220"/>
      <c r="L228" s="220"/>
      <c r="M228" s="220"/>
    </row>
    <row r="229" spans="1:13" ht="24" x14ac:dyDescent="0.2">
      <c r="A229" s="184" t="s">
        <v>286</v>
      </c>
      <c r="B229" s="94"/>
      <c r="C229" s="153" t="s">
        <v>441</v>
      </c>
      <c r="D229" s="221" t="s">
        <v>390</v>
      </c>
      <c r="E229" s="124">
        <v>1</v>
      </c>
      <c r="F229" s="154">
        <v>210.93</v>
      </c>
      <c r="G229" s="105"/>
      <c r="H229" s="243"/>
      <c r="I229" s="243"/>
      <c r="J229" s="220"/>
      <c r="K229" s="220"/>
      <c r="L229" s="220"/>
      <c r="M229" s="220"/>
    </row>
    <row r="230" spans="1:13" x14ac:dyDescent="0.2">
      <c r="A230" s="184" t="s">
        <v>286</v>
      </c>
      <c r="B230" s="94"/>
      <c r="C230" s="153" t="s">
        <v>442</v>
      </c>
      <c r="D230" s="221" t="s">
        <v>390</v>
      </c>
      <c r="E230" s="124">
        <v>1</v>
      </c>
      <c r="F230" s="154">
        <v>188.21</v>
      </c>
      <c r="G230" s="105"/>
      <c r="H230" s="243"/>
      <c r="I230" s="243"/>
      <c r="J230" s="220"/>
      <c r="K230" s="220"/>
      <c r="L230" s="220"/>
      <c r="M230" s="220"/>
    </row>
    <row r="231" spans="1:13" x14ac:dyDescent="0.2">
      <c r="A231" s="184" t="s">
        <v>286</v>
      </c>
      <c r="B231" s="94"/>
      <c r="C231" s="153" t="s">
        <v>443</v>
      </c>
      <c r="D231" s="221" t="s">
        <v>390</v>
      </c>
      <c r="E231" s="124">
        <v>1</v>
      </c>
      <c r="F231" s="154">
        <v>75.790000000000006</v>
      </c>
      <c r="G231" s="105"/>
      <c r="H231" s="243"/>
      <c r="I231" s="243"/>
      <c r="J231" s="220"/>
      <c r="K231" s="220"/>
      <c r="L231" s="220"/>
      <c r="M231" s="220"/>
    </row>
    <row r="232" spans="1:13" x14ac:dyDescent="0.2">
      <c r="A232" s="184" t="s">
        <v>286</v>
      </c>
      <c r="B232" s="94"/>
      <c r="C232" s="153" t="s">
        <v>444</v>
      </c>
      <c r="D232" s="221" t="s">
        <v>390</v>
      </c>
      <c r="E232" s="124">
        <v>9</v>
      </c>
      <c r="F232" s="154">
        <v>38.11</v>
      </c>
      <c r="G232" s="105"/>
      <c r="H232" s="243"/>
      <c r="I232" s="243"/>
      <c r="J232" s="220"/>
      <c r="K232" s="220"/>
      <c r="L232" s="220"/>
      <c r="M232" s="220"/>
    </row>
    <row r="233" spans="1:13" x14ac:dyDescent="0.2">
      <c r="A233" s="184" t="s">
        <v>286</v>
      </c>
      <c r="B233" s="94"/>
      <c r="C233" s="153" t="s">
        <v>445</v>
      </c>
      <c r="D233" s="221" t="s">
        <v>390</v>
      </c>
      <c r="E233" s="124">
        <v>4</v>
      </c>
      <c r="F233" s="154">
        <v>38.113</v>
      </c>
      <c r="G233" s="105"/>
      <c r="H233" s="243"/>
      <c r="I233" s="243"/>
      <c r="J233" s="220"/>
      <c r="K233" s="220"/>
      <c r="L233" s="220"/>
      <c r="M233" s="220"/>
    </row>
    <row r="234" spans="1:13" x14ac:dyDescent="0.2">
      <c r="A234" s="184" t="s">
        <v>286</v>
      </c>
      <c r="B234" s="94"/>
      <c r="C234" s="153" t="s">
        <v>446</v>
      </c>
      <c r="D234" s="221" t="s">
        <v>390</v>
      </c>
      <c r="E234" s="124">
        <v>9</v>
      </c>
      <c r="F234" s="154">
        <v>6.9169999999999998</v>
      </c>
      <c r="G234" s="105"/>
      <c r="H234" s="243"/>
      <c r="I234" s="243"/>
      <c r="J234" s="220"/>
      <c r="K234" s="220"/>
      <c r="L234" s="220"/>
      <c r="M234" s="220"/>
    </row>
    <row r="235" spans="1:13" x14ac:dyDescent="0.2">
      <c r="A235" s="184" t="s">
        <v>286</v>
      </c>
      <c r="B235" s="94"/>
      <c r="C235" s="153" t="s">
        <v>447</v>
      </c>
      <c r="D235" s="221" t="s">
        <v>390</v>
      </c>
      <c r="E235" s="124">
        <v>1</v>
      </c>
      <c r="F235" s="154">
        <v>6.77</v>
      </c>
      <c r="G235" s="105"/>
      <c r="H235" s="243"/>
      <c r="I235" s="243"/>
      <c r="J235" s="220"/>
      <c r="K235" s="220"/>
      <c r="L235" s="220"/>
      <c r="M235" s="220"/>
    </row>
    <row r="236" spans="1:13" x14ac:dyDescent="0.2">
      <c r="A236" s="184" t="s">
        <v>286</v>
      </c>
      <c r="B236" s="94"/>
      <c r="C236" s="153" t="s">
        <v>448</v>
      </c>
      <c r="D236" s="221" t="s">
        <v>390</v>
      </c>
      <c r="E236" s="124">
        <v>2</v>
      </c>
      <c r="F236" s="154">
        <v>39.715000000000003</v>
      </c>
      <c r="G236" s="105"/>
      <c r="H236" s="243"/>
      <c r="I236" s="243"/>
      <c r="J236" s="220"/>
      <c r="K236" s="220"/>
      <c r="L236" s="220"/>
      <c r="M236" s="220"/>
    </row>
    <row r="237" spans="1:13" x14ac:dyDescent="0.2">
      <c r="A237" s="184" t="s">
        <v>286</v>
      </c>
      <c r="B237" s="94"/>
      <c r="C237" s="153" t="s">
        <v>449</v>
      </c>
      <c r="D237" s="221" t="s">
        <v>390</v>
      </c>
      <c r="E237" s="124">
        <v>2</v>
      </c>
      <c r="F237" s="154">
        <v>21.605</v>
      </c>
      <c r="G237" s="105"/>
      <c r="H237" s="243"/>
      <c r="I237" s="243"/>
      <c r="J237" s="220"/>
      <c r="K237" s="220"/>
      <c r="L237" s="220"/>
      <c r="M237" s="220"/>
    </row>
    <row r="238" spans="1:13" x14ac:dyDescent="0.2">
      <c r="A238" s="184" t="s">
        <v>286</v>
      </c>
      <c r="B238" s="94"/>
      <c r="C238" s="153" t="s">
        <v>450</v>
      </c>
      <c r="D238" s="221" t="s">
        <v>390</v>
      </c>
      <c r="E238" s="124">
        <v>2</v>
      </c>
      <c r="F238" s="154">
        <v>42.98</v>
      </c>
      <c r="G238" s="105"/>
      <c r="H238" s="243"/>
      <c r="I238" s="243"/>
      <c r="J238" s="220"/>
      <c r="K238" s="220"/>
      <c r="L238" s="220"/>
      <c r="M238" s="220"/>
    </row>
    <row r="239" spans="1:13" x14ac:dyDescent="0.2">
      <c r="A239" s="184" t="s">
        <v>286</v>
      </c>
      <c r="B239" s="94"/>
      <c r="C239" s="153" t="s">
        <v>451</v>
      </c>
      <c r="D239" s="221" t="s">
        <v>489</v>
      </c>
      <c r="E239" s="124">
        <v>3</v>
      </c>
      <c r="F239" s="154">
        <v>26.817</v>
      </c>
      <c r="G239" s="105"/>
      <c r="H239" s="243"/>
      <c r="I239" s="243"/>
      <c r="J239" s="220"/>
      <c r="K239" s="220"/>
      <c r="L239" s="220"/>
      <c r="M239" s="220"/>
    </row>
    <row r="240" spans="1:13" x14ac:dyDescent="0.2">
      <c r="A240" s="184" t="s">
        <v>286</v>
      </c>
      <c r="B240" s="94"/>
      <c r="C240" s="153" t="s">
        <v>452</v>
      </c>
      <c r="D240" s="221" t="s">
        <v>489</v>
      </c>
      <c r="E240" s="124">
        <v>120</v>
      </c>
      <c r="F240" s="154">
        <v>18.747</v>
      </c>
      <c r="G240" s="105"/>
      <c r="H240" s="243"/>
      <c r="I240" s="243"/>
      <c r="J240" s="220"/>
      <c r="K240" s="220"/>
      <c r="L240" s="220"/>
      <c r="M240" s="220"/>
    </row>
    <row r="241" spans="1:13" x14ac:dyDescent="0.2">
      <c r="A241" s="184" t="s">
        <v>286</v>
      </c>
      <c r="B241" s="94"/>
      <c r="C241" s="153" t="s">
        <v>453</v>
      </c>
      <c r="D241" s="221" t="s">
        <v>489</v>
      </c>
      <c r="E241" s="124">
        <v>8</v>
      </c>
      <c r="F241" s="154">
        <v>16.678999999999998</v>
      </c>
      <c r="G241" s="105"/>
      <c r="H241" s="243"/>
      <c r="I241" s="243"/>
      <c r="J241" s="220"/>
      <c r="K241" s="220"/>
      <c r="L241" s="220"/>
      <c r="M241" s="220"/>
    </row>
    <row r="242" spans="1:13" x14ac:dyDescent="0.2">
      <c r="A242" s="184" t="s">
        <v>286</v>
      </c>
      <c r="B242" s="94"/>
      <c r="C242" s="153" t="s">
        <v>454</v>
      </c>
      <c r="D242" s="221" t="s">
        <v>489</v>
      </c>
      <c r="E242" s="124">
        <v>120</v>
      </c>
      <c r="F242" s="154">
        <v>1.956</v>
      </c>
      <c r="G242" s="105"/>
      <c r="H242" s="243"/>
      <c r="I242" s="243"/>
      <c r="J242" s="220"/>
      <c r="K242" s="220"/>
      <c r="L242" s="220"/>
      <c r="M242" s="220"/>
    </row>
    <row r="243" spans="1:13" x14ac:dyDescent="0.2">
      <c r="A243" s="184" t="s">
        <v>286</v>
      </c>
      <c r="B243" s="94"/>
      <c r="C243" s="153" t="s">
        <v>455</v>
      </c>
      <c r="D243" s="221" t="s">
        <v>390</v>
      </c>
      <c r="E243" s="124">
        <v>50</v>
      </c>
      <c r="F243" s="154">
        <v>2.1269999999999998</v>
      </c>
      <c r="G243" s="105"/>
      <c r="H243" s="243"/>
      <c r="I243" s="243"/>
      <c r="J243" s="220"/>
      <c r="K243" s="220"/>
      <c r="L243" s="220"/>
      <c r="M243" s="220"/>
    </row>
    <row r="244" spans="1:13" x14ac:dyDescent="0.2">
      <c r="A244" s="184" t="s">
        <v>286</v>
      </c>
      <c r="B244" s="94"/>
      <c r="C244" s="153" t="s">
        <v>456</v>
      </c>
      <c r="D244" s="221" t="s">
        <v>390</v>
      </c>
      <c r="E244" s="124">
        <v>2</v>
      </c>
      <c r="F244" s="154">
        <v>0.99</v>
      </c>
      <c r="G244" s="105"/>
      <c r="H244" s="243"/>
      <c r="I244" s="243"/>
      <c r="J244" s="220"/>
      <c r="K244" s="220"/>
      <c r="L244" s="220"/>
      <c r="M244" s="220"/>
    </row>
    <row r="245" spans="1:13" x14ac:dyDescent="0.2">
      <c r="A245" s="184" t="s">
        <v>286</v>
      </c>
      <c r="B245" s="94"/>
      <c r="C245" s="153" t="s">
        <v>457</v>
      </c>
      <c r="D245" s="221" t="s">
        <v>390</v>
      </c>
      <c r="E245" s="124">
        <v>18</v>
      </c>
      <c r="F245" s="154">
        <v>11.183</v>
      </c>
      <c r="G245" s="105"/>
      <c r="H245" s="243"/>
      <c r="I245" s="243"/>
      <c r="J245" s="220"/>
      <c r="K245" s="220"/>
      <c r="L245" s="220"/>
      <c r="M245" s="220"/>
    </row>
    <row r="246" spans="1:13" x14ac:dyDescent="0.2">
      <c r="A246" s="184" t="s">
        <v>286</v>
      </c>
      <c r="B246" s="94"/>
      <c r="C246" s="153" t="s">
        <v>458</v>
      </c>
      <c r="D246" s="221" t="s">
        <v>390</v>
      </c>
      <c r="E246" s="124">
        <v>42</v>
      </c>
      <c r="F246" s="154">
        <v>10.231</v>
      </c>
      <c r="G246" s="105"/>
      <c r="H246" s="243"/>
      <c r="I246" s="243"/>
      <c r="J246" s="220"/>
      <c r="K246" s="220"/>
      <c r="L246" s="220"/>
      <c r="M246" s="220"/>
    </row>
    <row r="247" spans="1:13" x14ac:dyDescent="0.2">
      <c r="A247" s="184" t="s">
        <v>286</v>
      </c>
      <c r="B247" s="94"/>
      <c r="C247" s="153" t="s">
        <v>459</v>
      </c>
      <c r="D247" s="221" t="s">
        <v>390</v>
      </c>
      <c r="E247" s="124">
        <v>21</v>
      </c>
      <c r="F247" s="154">
        <v>11.183</v>
      </c>
      <c r="G247" s="105"/>
      <c r="H247" s="243"/>
      <c r="I247" s="243"/>
      <c r="J247" s="220"/>
      <c r="K247" s="220"/>
      <c r="L247" s="220"/>
      <c r="M247" s="220"/>
    </row>
    <row r="248" spans="1:13" x14ac:dyDescent="0.2">
      <c r="A248" s="184" t="s">
        <v>286</v>
      </c>
      <c r="B248" s="94"/>
      <c r="C248" s="153" t="s">
        <v>460</v>
      </c>
      <c r="D248" s="221" t="s">
        <v>390</v>
      </c>
      <c r="E248" s="124">
        <v>16</v>
      </c>
      <c r="F248" s="154">
        <v>29.922000000000001</v>
      </c>
      <c r="G248" s="105"/>
      <c r="H248" s="243"/>
      <c r="I248" s="243"/>
      <c r="J248" s="220"/>
      <c r="K248" s="220"/>
      <c r="L248" s="220"/>
      <c r="M248" s="220"/>
    </row>
    <row r="249" spans="1:13" x14ac:dyDescent="0.2">
      <c r="A249" s="184" t="s">
        <v>286</v>
      </c>
      <c r="B249" s="94"/>
      <c r="C249" s="155" t="s">
        <v>461</v>
      </c>
      <c r="D249" s="221" t="s">
        <v>390</v>
      </c>
      <c r="E249" s="324">
        <v>8</v>
      </c>
      <c r="F249" s="325">
        <v>11.18</v>
      </c>
      <c r="G249" s="326"/>
      <c r="H249" s="243"/>
      <c r="I249" s="243"/>
      <c r="J249" s="220"/>
      <c r="K249" s="220"/>
      <c r="L249" s="220"/>
      <c r="M249" s="220"/>
    </row>
    <row r="250" spans="1:13" x14ac:dyDescent="0.2">
      <c r="A250" s="184" t="s">
        <v>286</v>
      </c>
      <c r="B250" s="94"/>
      <c r="C250" s="153" t="s">
        <v>462</v>
      </c>
      <c r="D250" s="221" t="s">
        <v>490</v>
      </c>
      <c r="E250" s="124">
        <v>38</v>
      </c>
      <c r="F250" s="154">
        <v>49.106999999999999</v>
      </c>
      <c r="G250" s="105"/>
      <c r="H250" s="243"/>
      <c r="I250" s="243"/>
      <c r="J250" s="220"/>
      <c r="K250" s="220"/>
      <c r="L250" s="220"/>
      <c r="M250" s="220"/>
    </row>
    <row r="251" spans="1:13" x14ac:dyDescent="0.2">
      <c r="A251" s="184" t="s">
        <v>286</v>
      </c>
      <c r="B251" s="94"/>
      <c r="C251" s="153" t="s">
        <v>463</v>
      </c>
      <c r="D251" s="221" t="s">
        <v>390</v>
      </c>
      <c r="E251" s="124">
        <v>20</v>
      </c>
      <c r="F251" s="154">
        <v>5.32</v>
      </c>
      <c r="G251" s="105"/>
      <c r="H251" s="243"/>
      <c r="I251" s="243"/>
      <c r="J251" s="220"/>
      <c r="K251" s="220"/>
      <c r="L251" s="220"/>
      <c r="M251" s="220"/>
    </row>
    <row r="252" spans="1:13" x14ac:dyDescent="0.2">
      <c r="A252" s="184" t="s">
        <v>286</v>
      </c>
      <c r="B252" s="94"/>
      <c r="C252" s="153" t="s">
        <v>464</v>
      </c>
      <c r="D252" s="221" t="s">
        <v>390</v>
      </c>
      <c r="E252" s="124">
        <v>22</v>
      </c>
      <c r="F252" s="154">
        <v>2.2000000000000002</v>
      </c>
      <c r="G252" s="105"/>
      <c r="H252" s="243"/>
      <c r="I252" s="243"/>
      <c r="J252" s="220"/>
      <c r="K252" s="220"/>
      <c r="L252" s="220"/>
      <c r="M252" s="220"/>
    </row>
    <row r="253" spans="1:13" x14ac:dyDescent="0.2">
      <c r="A253" s="184" t="s">
        <v>286</v>
      </c>
      <c r="B253" s="94"/>
      <c r="C253" s="153" t="s">
        <v>465</v>
      </c>
      <c r="D253" s="221" t="s">
        <v>390</v>
      </c>
      <c r="E253" s="124">
        <v>10</v>
      </c>
      <c r="F253" s="154">
        <v>2.2000000000000002</v>
      </c>
      <c r="G253" s="105"/>
      <c r="H253" s="243"/>
      <c r="I253" s="243"/>
      <c r="J253" s="220"/>
      <c r="K253" s="220"/>
      <c r="L253" s="220"/>
      <c r="M253" s="220"/>
    </row>
    <row r="254" spans="1:13" x14ac:dyDescent="0.2">
      <c r="A254" s="184" t="s">
        <v>286</v>
      </c>
      <c r="B254" s="94"/>
      <c r="C254" s="153" t="s">
        <v>466</v>
      </c>
      <c r="D254" s="221" t="s">
        <v>390</v>
      </c>
      <c r="E254" s="124">
        <v>5</v>
      </c>
      <c r="F254" s="154">
        <v>3.302</v>
      </c>
      <c r="G254" s="105"/>
      <c r="H254" s="243"/>
      <c r="I254" s="243"/>
      <c r="J254" s="220"/>
      <c r="K254" s="220"/>
      <c r="L254" s="220"/>
      <c r="M254" s="220"/>
    </row>
    <row r="255" spans="1:13" x14ac:dyDescent="0.2">
      <c r="A255" s="184" t="s">
        <v>286</v>
      </c>
      <c r="B255" s="94"/>
      <c r="C255" s="153" t="s">
        <v>467</v>
      </c>
      <c r="D255" s="221" t="s">
        <v>390</v>
      </c>
      <c r="E255" s="124">
        <v>110</v>
      </c>
      <c r="F255" s="154">
        <v>1.919</v>
      </c>
      <c r="G255" s="105"/>
      <c r="H255" s="243"/>
      <c r="I255" s="243"/>
      <c r="J255" s="220"/>
      <c r="K255" s="220"/>
      <c r="L255" s="220"/>
      <c r="M255" s="220"/>
    </row>
    <row r="256" spans="1:13" x14ac:dyDescent="0.2">
      <c r="A256" s="184" t="s">
        <v>286</v>
      </c>
      <c r="B256" s="94"/>
      <c r="C256" s="153" t="s">
        <v>468</v>
      </c>
      <c r="D256" s="221" t="s">
        <v>390</v>
      </c>
      <c r="E256" s="124">
        <v>110</v>
      </c>
      <c r="F256" s="154">
        <v>1.4790000000000001</v>
      </c>
      <c r="G256" s="105"/>
      <c r="H256" s="243"/>
      <c r="I256" s="243"/>
      <c r="J256" s="220"/>
      <c r="K256" s="220"/>
      <c r="L256" s="220"/>
      <c r="M256" s="220"/>
    </row>
    <row r="257" spans="1:13" x14ac:dyDescent="0.2">
      <c r="A257" s="184" t="s">
        <v>286</v>
      </c>
      <c r="B257" s="94"/>
      <c r="C257" s="153" t="s">
        <v>469</v>
      </c>
      <c r="D257" s="221" t="s">
        <v>490</v>
      </c>
      <c r="E257" s="124">
        <v>50</v>
      </c>
      <c r="F257" s="154">
        <v>5.5430000000000001</v>
      </c>
      <c r="G257" s="105"/>
      <c r="H257" s="243"/>
      <c r="I257" s="243"/>
      <c r="J257" s="220"/>
      <c r="K257" s="220"/>
      <c r="L257" s="220"/>
      <c r="M257" s="220"/>
    </row>
    <row r="258" spans="1:13" x14ac:dyDescent="0.2">
      <c r="A258" s="184" t="s">
        <v>286</v>
      </c>
      <c r="B258" s="94"/>
      <c r="C258" s="153" t="s">
        <v>470</v>
      </c>
      <c r="D258" s="221" t="s">
        <v>390</v>
      </c>
      <c r="E258" s="124">
        <v>400</v>
      </c>
      <c r="F258" s="154">
        <v>0.27</v>
      </c>
      <c r="G258" s="105"/>
      <c r="H258" s="243"/>
      <c r="I258" s="243"/>
      <c r="J258" s="220"/>
      <c r="K258" s="220"/>
      <c r="L258" s="220"/>
      <c r="M258" s="220"/>
    </row>
    <row r="259" spans="1:13" x14ac:dyDescent="0.2">
      <c r="A259" s="184" t="s">
        <v>286</v>
      </c>
      <c r="B259" s="94"/>
      <c r="C259" s="153" t="s">
        <v>471</v>
      </c>
      <c r="D259" s="221" t="s">
        <v>390</v>
      </c>
      <c r="E259" s="124">
        <v>400</v>
      </c>
      <c r="F259" s="154">
        <v>0.109</v>
      </c>
      <c r="G259" s="105"/>
      <c r="H259" s="243"/>
      <c r="I259" s="243"/>
      <c r="J259" s="220"/>
      <c r="K259" s="220"/>
      <c r="L259" s="220"/>
      <c r="M259" s="220"/>
    </row>
    <row r="260" spans="1:13" x14ac:dyDescent="0.2">
      <c r="A260" s="184" t="s">
        <v>286</v>
      </c>
      <c r="B260" s="94"/>
      <c r="C260" s="153" t="s">
        <v>472</v>
      </c>
      <c r="D260" s="221" t="s">
        <v>390</v>
      </c>
      <c r="E260" s="124">
        <v>400</v>
      </c>
      <c r="F260" s="154">
        <v>5.5E-2</v>
      </c>
      <c r="G260" s="105"/>
      <c r="H260" s="243"/>
      <c r="I260" s="243"/>
      <c r="J260" s="220"/>
      <c r="K260" s="220"/>
      <c r="L260" s="220"/>
      <c r="M260" s="220"/>
    </row>
    <row r="261" spans="1:13" x14ac:dyDescent="0.2">
      <c r="A261" s="184" t="s">
        <v>286</v>
      </c>
      <c r="B261" s="94"/>
      <c r="C261" s="153" t="s">
        <v>473</v>
      </c>
      <c r="D261" s="221" t="s">
        <v>390</v>
      </c>
      <c r="E261" s="124">
        <v>300</v>
      </c>
      <c r="F261" s="154">
        <v>0.30499999999999999</v>
      </c>
      <c r="G261" s="105"/>
      <c r="H261" s="243"/>
      <c r="I261" s="243"/>
      <c r="J261" s="220"/>
      <c r="K261" s="220"/>
      <c r="L261" s="220"/>
      <c r="M261" s="220"/>
    </row>
    <row r="262" spans="1:13" x14ac:dyDescent="0.2">
      <c r="A262" s="184" t="s">
        <v>286</v>
      </c>
      <c r="B262" s="94"/>
      <c r="C262" s="153" t="s">
        <v>474</v>
      </c>
      <c r="D262" s="221" t="s">
        <v>489</v>
      </c>
      <c r="E262" s="124">
        <v>4000</v>
      </c>
      <c r="F262" s="154">
        <v>0.56399999999999995</v>
      </c>
      <c r="G262" s="105"/>
      <c r="H262" s="243"/>
      <c r="I262" s="243"/>
      <c r="J262" s="220"/>
      <c r="K262" s="220"/>
      <c r="L262" s="220"/>
      <c r="M262" s="220"/>
    </row>
    <row r="263" spans="1:13" x14ac:dyDescent="0.2">
      <c r="A263" s="184" t="s">
        <v>286</v>
      </c>
      <c r="B263" s="94"/>
      <c r="C263" s="153" t="s">
        <v>475</v>
      </c>
      <c r="D263" s="221" t="s">
        <v>489</v>
      </c>
      <c r="E263" s="124">
        <v>3000</v>
      </c>
      <c r="F263" s="154">
        <v>0.89</v>
      </c>
      <c r="G263" s="105"/>
      <c r="H263" s="243"/>
      <c r="I263" s="243"/>
      <c r="J263" s="220"/>
      <c r="K263" s="220"/>
      <c r="L263" s="220"/>
      <c r="M263" s="220"/>
    </row>
    <row r="264" spans="1:13" x14ac:dyDescent="0.2">
      <c r="A264" s="366" t="s">
        <v>20</v>
      </c>
      <c r="B264" s="367" t="s">
        <v>136</v>
      </c>
      <c r="C264" s="368" t="s">
        <v>134</v>
      </c>
      <c r="D264" s="369" t="s">
        <v>0</v>
      </c>
      <c r="E264" s="370" t="s">
        <v>25</v>
      </c>
      <c r="F264" s="374" t="s">
        <v>579</v>
      </c>
      <c r="G264" s="373" t="s">
        <v>580</v>
      </c>
      <c r="H264" s="243"/>
      <c r="I264" s="243"/>
      <c r="J264" s="220"/>
      <c r="K264" s="220"/>
      <c r="L264" s="220"/>
      <c r="M264" s="220"/>
    </row>
    <row r="265" spans="1:13" x14ac:dyDescent="0.2">
      <c r="A265" s="366"/>
      <c r="B265" s="367"/>
      <c r="C265" s="368"/>
      <c r="D265" s="369"/>
      <c r="E265" s="370"/>
      <c r="F265" s="374"/>
      <c r="G265" s="373"/>
      <c r="H265" s="243"/>
      <c r="I265" s="243"/>
      <c r="J265" s="220"/>
      <c r="K265" s="220"/>
      <c r="L265" s="220"/>
      <c r="M265" s="220"/>
    </row>
    <row r="266" spans="1:13" x14ac:dyDescent="0.2">
      <c r="A266" s="175"/>
      <c r="B266" s="51"/>
      <c r="C266" s="40"/>
      <c r="D266" s="51"/>
      <c r="E266" s="162"/>
      <c r="F266" s="111"/>
      <c r="G266" s="98"/>
      <c r="H266" s="243"/>
      <c r="I266" s="243"/>
      <c r="J266" s="220"/>
      <c r="K266" s="220"/>
      <c r="L266" s="220"/>
      <c r="M266" s="220"/>
    </row>
    <row r="267" spans="1:13" x14ac:dyDescent="0.2">
      <c r="A267" s="184" t="s">
        <v>286</v>
      </c>
      <c r="B267" s="94"/>
      <c r="C267" s="153" t="s">
        <v>476</v>
      </c>
      <c r="D267" s="221" t="s">
        <v>489</v>
      </c>
      <c r="E267" s="124">
        <v>200</v>
      </c>
      <c r="F267" s="154">
        <v>1.4910000000000001</v>
      </c>
      <c r="G267" s="105"/>
      <c r="H267" s="243"/>
      <c r="I267" s="243"/>
      <c r="J267" s="220"/>
      <c r="K267" s="220"/>
      <c r="L267" s="220"/>
      <c r="M267" s="220"/>
    </row>
    <row r="268" spans="1:13" x14ac:dyDescent="0.2">
      <c r="A268" s="184" t="s">
        <v>286</v>
      </c>
      <c r="B268" s="94"/>
      <c r="C268" s="153" t="s">
        <v>477</v>
      </c>
      <c r="D268" s="221" t="s">
        <v>489</v>
      </c>
      <c r="E268" s="124">
        <v>180</v>
      </c>
      <c r="F268" s="154">
        <v>9.2430000000000003</v>
      </c>
      <c r="G268" s="105"/>
      <c r="H268" s="243"/>
      <c r="I268" s="243"/>
      <c r="J268" s="220"/>
      <c r="K268" s="220"/>
      <c r="L268" s="220"/>
      <c r="M268" s="220"/>
    </row>
    <row r="269" spans="1:13" x14ac:dyDescent="0.2">
      <c r="A269" s="184" t="s">
        <v>286</v>
      </c>
      <c r="B269" s="94"/>
      <c r="C269" s="153" t="s">
        <v>478</v>
      </c>
      <c r="D269" s="221" t="s">
        <v>489</v>
      </c>
      <c r="E269" s="124">
        <v>60</v>
      </c>
      <c r="F269" s="154">
        <v>8.8339999999999996</v>
      </c>
      <c r="G269" s="105"/>
      <c r="H269" s="243"/>
      <c r="I269" s="243"/>
      <c r="J269" s="220"/>
      <c r="K269" s="220"/>
      <c r="L269" s="220"/>
      <c r="M269" s="220"/>
    </row>
    <row r="270" spans="1:13" x14ac:dyDescent="0.2">
      <c r="A270" s="184" t="s">
        <v>286</v>
      </c>
      <c r="B270" s="94"/>
      <c r="C270" s="153" t="s">
        <v>479</v>
      </c>
      <c r="D270" s="221" t="s">
        <v>489</v>
      </c>
      <c r="E270" s="124">
        <v>60</v>
      </c>
      <c r="F270" s="154">
        <v>5.6589999999999998</v>
      </c>
      <c r="G270" s="105"/>
      <c r="H270" s="243"/>
      <c r="I270" s="243"/>
      <c r="J270" s="220"/>
      <c r="K270" s="220"/>
      <c r="L270" s="220"/>
      <c r="M270" s="220"/>
    </row>
    <row r="271" spans="1:13" x14ac:dyDescent="0.2">
      <c r="A271" s="184" t="s">
        <v>286</v>
      </c>
      <c r="B271" s="94"/>
      <c r="C271" s="153" t="s">
        <v>480</v>
      </c>
      <c r="D271" s="221" t="s">
        <v>489</v>
      </c>
      <c r="E271" s="124">
        <v>18</v>
      </c>
      <c r="F271" s="154">
        <v>58.345999999999997</v>
      </c>
      <c r="G271" s="105"/>
      <c r="H271" s="243"/>
      <c r="I271" s="243"/>
      <c r="J271" s="220"/>
      <c r="K271" s="220"/>
      <c r="L271" s="220"/>
      <c r="M271" s="220"/>
    </row>
    <row r="272" spans="1:13" x14ac:dyDescent="0.2">
      <c r="A272" s="184" t="s">
        <v>286</v>
      </c>
      <c r="B272" s="94"/>
      <c r="C272" s="153" t="s">
        <v>481</v>
      </c>
      <c r="D272" s="221" t="s">
        <v>489</v>
      </c>
      <c r="E272" s="124">
        <v>6</v>
      </c>
      <c r="F272" s="154">
        <v>61.078000000000003</v>
      </c>
      <c r="G272" s="105"/>
      <c r="H272" s="243"/>
      <c r="I272" s="243"/>
      <c r="J272" s="220"/>
      <c r="K272" s="220"/>
      <c r="L272" s="220"/>
      <c r="M272" s="220"/>
    </row>
    <row r="273" spans="1:18" x14ac:dyDescent="0.2">
      <c r="A273" s="184" t="s">
        <v>286</v>
      </c>
      <c r="B273" s="94"/>
      <c r="C273" s="153" t="s">
        <v>482</v>
      </c>
      <c r="D273" s="221" t="s">
        <v>489</v>
      </c>
      <c r="E273" s="124">
        <v>6</v>
      </c>
      <c r="F273" s="154">
        <v>35.225000000000001</v>
      </c>
      <c r="G273" s="105"/>
      <c r="H273" s="243"/>
      <c r="I273" s="243"/>
      <c r="J273" s="220"/>
      <c r="K273" s="220"/>
      <c r="L273" s="220"/>
      <c r="M273" s="220"/>
    </row>
    <row r="274" spans="1:18" x14ac:dyDescent="0.2">
      <c r="A274" s="184" t="s">
        <v>286</v>
      </c>
      <c r="B274" s="94"/>
      <c r="C274" s="153" t="s">
        <v>483</v>
      </c>
      <c r="D274" s="221" t="s">
        <v>390</v>
      </c>
      <c r="E274" s="124">
        <v>8</v>
      </c>
      <c r="F274" s="154">
        <v>9.2729999999999997</v>
      </c>
      <c r="G274" s="105"/>
      <c r="H274" s="243"/>
      <c r="I274" s="243"/>
      <c r="J274" s="220"/>
      <c r="K274" s="220"/>
      <c r="L274" s="220"/>
      <c r="M274" s="220"/>
    </row>
    <row r="275" spans="1:18" x14ac:dyDescent="0.2">
      <c r="A275" s="184" t="s">
        <v>286</v>
      </c>
      <c r="B275" s="94"/>
      <c r="C275" s="153" t="s">
        <v>484</v>
      </c>
      <c r="D275" s="221" t="s">
        <v>390</v>
      </c>
      <c r="E275" s="124">
        <v>2</v>
      </c>
      <c r="F275" s="154">
        <v>4.75</v>
      </c>
      <c r="G275" s="105"/>
      <c r="H275" s="243"/>
      <c r="I275" s="243"/>
      <c r="J275" s="220"/>
      <c r="K275" s="220"/>
      <c r="L275" s="220"/>
      <c r="M275" s="220"/>
    </row>
    <row r="276" spans="1:18" x14ac:dyDescent="0.2">
      <c r="A276" s="184" t="s">
        <v>286</v>
      </c>
      <c r="B276" s="94"/>
      <c r="C276" s="153" t="s">
        <v>485</v>
      </c>
      <c r="D276" s="221" t="s">
        <v>390</v>
      </c>
      <c r="E276" s="124">
        <v>8</v>
      </c>
      <c r="F276" s="154">
        <v>1.395</v>
      </c>
      <c r="G276" s="105"/>
      <c r="H276" s="243"/>
      <c r="I276" s="243"/>
      <c r="J276" s="220"/>
      <c r="K276" s="220"/>
      <c r="L276" s="220"/>
      <c r="M276" s="220"/>
    </row>
    <row r="277" spans="1:18" x14ac:dyDescent="0.2">
      <c r="A277" s="184" t="s">
        <v>286</v>
      </c>
      <c r="B277" s="94"/>
      <c r="C277" s="153" t="s">
        <v>486</v>
      </c>
      <c r="D277" s="221" t="s">
        <v>390</v>
      </c>
      <c r="E277" s="124">
        <v>2</v>
      </c>
      <c r="F277" s="154">
        <v>1.0149999999999999</v>
      </c>
      <c r="G277" s="105"/>
      <c r="H277" s="243"/>
      <c r="I277" s="243"/>
      <c r="J277" s="220"/>
      <c r="K277" s="220"/>
      <c r="L277" s="220"/>
      <c r="M277" s="220"/>
    </row>
    <row r="278" spans="1:18" s="307" customFormat="1" x14ac:dyDescent="0.2">
      <c r="A278" s="184" t="s">
        <v>286</v>
      </c>
      <c r="B278" s="94"/>
      <c r="C278" s="155" t="s">
        <v>487</v>
      </c>
      <c r="D278" s="221" t="s">
        <v>390</v>
      </c>
      <c r="E278" s="324">
        <v>3</v>
      </c>
      <c r="F278" s="326">
        <v>47.2</v>
      </c>
      <c r="G278" s="326"/>
      <c r="H278" s="303"/>
      <c r="I278" s="303"/>
      <c r="J278" s="304"/>
      <c r="K278" s="304"/>
      <c r="L278" s="304"/>
      <c r="M278" s="304"/>
      <c r="N278" s="305"/>
      <c r="O278" s="305"/>
      <c r="P278" s="305"/>
      <c r="Q278" s="306"/>
      <c r="R278" s="306"/>
    </row>
    <row r="279" spans="1:18" x14ac:dyDescent="0.2">
      <c r="A279" s="184" t="s">
        <v>286</v>
      </c>
      <c r="B279" s="94"/>
      <c r="C279" s="155" t="s">
        <v>488</v>
      </c>
      <c r="D279" s="221" t="s">
        <v>390</v>
      </c>
      <c r="E279" s="324">
        <v>1</v>
      </c>
      <c r="F279" s="326">
        <v>47.2</v>
      </c>
      <c r="G279" s="326"/>
      <c r="H279" s="243"/>
      <c r="I279" s="220"/>
      <c r="J279" s="220"/>
      <c r="K279" s="220"/>
      <c r="L279" s="220"/>
      <c r="M279" s="200"/>
      <c r="P279" s="201"/>
      <c r="R279"/>
    </row>
    <row r="280" spans="1:18" ht="24" x14ac:dyDescent="0.2">
      <c r="A280" s="184" t="s">
        <v>286</v>
      </c>
      <c r="B280" s="94"/>
      <c r="C280" s="155" t="s">
        <v>491</v>
      </c>
      <c r="D280" s="221" t="s">
        <v>492</v>
      </c>
      <c r="E280" s="324">
        <v>1</v>
      </c>
      <c r="F280" s="325">
        <v>35000</v>
      </c>
      <c r="G280" s="326"/>
      <c r="H280" s="243"/>
      <c r="I280" s="220"/>
      <c r="J280" s="220"/>
      <c r="K280" s="220"/>
      <c r="L280" s="220"/>
      <c r="M280" s="200"/>
      <c r="P280" s="201"/>
      <c r="R280"/>
    </row>
    <row r="281" spans="1:18" x14ac:dyDescent="0.2">
      <c r="A281" s="300"/>
      <c r="B281" s="102" t="s">
        <v>494</v>
      </c>
      <c r="C281" s="286" t="s">
        <v>493</v>
      </c>
      <c r="D281" s="301"/>
      <c r="E281" s="288"/>
      <c r="F281" s="302"/>
      <c r="G281" s="96">
        <f>SUM(G282:G385)</f>
        <v>0</v>
      </c>
      <c r="H281" s="243"/>
      <c r="I281" s="220"/>
      <c r="J281" s="220"/>
      <c r="K281" s="220"/>
      <c r="L281" s="220"/>
      <c r="M281" s="200"/>
      <c r="P281" s="201"/>
      <c r="R281"/>
    </row>
    <row r="282" spans="1:18" ht="24" x14ac:dyDescent="0.2">
      <c r="A282" s="184" t="s">
        <v>286</v>
      </c>
      <c r="B282" s="94"/>
      <c r="C282" s="155" t="s">
        <v>495</v>
      </c>
      <c r="D282" s="221" t="s">
        <v>390</v>
      </c>
      <c r="E282" s="324">
        <v>1</v>
      </c>
      <c r="F282" s="326">
        <v>10100</v>
      </c>
      <c r="G282" s="326"/>
      <c r="H282" s="243"/>
      <c r="I282" s="220"/>
      <c r="J282" s="220"/>
      <c r="K282" s="220"/>
      <c r="L282" s="220"/>
      <c r="M282" s="200"/>
      <c r="P282" s="201"/>
      <c r="R282"/>
    </row>
    <row r="283" spans="1:18" ht="24" x14ac:dyDescent="0.2">
      <c r="A283" s="184" t="s">
        <v>286</v>
      </c>
      <c r="B283" s="94"/>
      <c r="C283" s="153" t="s">
        <v>496</v>
      </c>
      <c r="D283" s="221" t="s">
        <v>390</v>
      </c>
      <c r="E283" s="124">
        <v>1</v>
      </c>
      <c r="F283" s="105">
        <v>450.32</v>
      </c>
      <c r="G283" s="105"/>
      <c r="H283" s="243"/>
      <c r="I283" s="220"/>
      <c r="J283" s="220"/>
      <c r="K283" s="220"/>
      <c r="L283" s="220"/>
      <c r="M283" s="200"/>
      <c r="P283" s="201"/>
      <c r="R283"/>
    </row>
    <row r="284" spans="1:18" x14ac:dyDescent="0.2">
      <c r="A284" s="184" t="s">
        <v>286</v>
      </c>
      <c r="B284" s="94"/>
      <c r="C284" s="153" t="s">
        <v>497</v>
      </c>
      <c r="D284" s="221" t="s">
        <v>390</v>
      </c>
      <c r="E284" s="124">
        <v>1</v>
      </c>
      <c r="F284" s="105">
        <v>420.32</v>
      </c>
      <c r="G284" s="105"/>
      <c r="H284" s="243"/>
      <c r="I284" s="220"/>
      <c r="J284" s="220"/>
      <c r="K284" s="220"/>
      <c r="L284" s="220"/>
      <c r="M284" s="200"/>
      <c r="P284" s="201"/>
      <c r="R284"/>
    </row>
    <row r="285" spans="1:18" x14ac:dyDescent="0.2">
      <c r="A285" s="184" t="s">
        <v>286</v>
      </c>
      <c r="B285" s="94"/>
      <c r="C285" s="155" t="s">
        <v>498</v>
      </c>
      <c r="D285" s="221" t="s">
        <v>390</v>
      </c>
      <c r="E285" s="324">
        <v>1</v>
      </c>
      <c r="F285" s="326">
        <v>315.48</v>
      </c>
      <c r="G285" s="326"/>
      <c r="H285" s="243"/>
      <c r="I285" s="220"/>
      <c r="J285" s="220"/>
      <c r="K285" s="220"/>
      <c r="L285" s="220"/>
      <c r="M285" s="200"/>
      <c r="P285" s="201"/>
      <c r="R285"/>
    </row>
    <row r="286" spans="1:18" x14ac:dyDescent="0.2">
      <c r="A286" s="184" t="s">
        <v>286</v>
      </c>
      <c r="B286" s="94"/>
      <c r="C286" s="153" t="s">
        <v>499</v>
      </c>
      <c r="D286" s="221" t="s">
        <v>390</v>
      </c>
      <c r="E286" s="124">
        <v>2</v>
      </c>
      <c r="F286" s="105">
        <v>51.744999999999997</v>
      </c>
      <c r="G286" s="105"/>
      <c r="H286" s="243"/>
      <c r="I286" s="220"/>
      <c r="J286" s="220"/>
      <c r="K286" s="220"/>
      <c r="L286" s="220"/>
      <c r="M286" s="200"/>
      <c r="P286" s="201"/>
      <c r="R286"/>
    </row>
    <row r="287" spans="1:18" x14ac:dyDescent="0.2">
      <c r="A287" s="184" t="s">
        <v>286</v>
      </c>
      <c r="B287" s="94"/>
      <c r="C287" s="155" t="s">
        <v>500</v>
      </c>
      <c r="D287" s="221" t="s">
        <v>390</v>
      </c>
      <c r="E287" s="324">
        <v>4</v>
      </c>
      <c r="F287" s="326">
        <v>38.11</v>
      </c>
      <c r="G287" s="326"/>
      <c r="H287" s="243"/>
      <c r="I287" s="220"/>
      <c r="J287" s="220"/>
      <c r="K287" s="220"/>
      <c r="L287" s="220"/>
      <c r="M287" s="200"/>
      <c r="P287" s="201"/>
      <c r="R287"/>
    </row>
    <row r="288" spans="1:18" x14ac:dyDescent="0.2">
      <c r="A288" s="184" t="s">
        <v>286</v>
      </c>
      <c r="B288" s="94"/>
      <c r="C288" s="153" t="s">
        <v>444</v>
      </c>
      <c r="D288" s="221" t="s">
        <v>390</v>
      </c>
      <c r="E288" s="124">
        <v>10</v>
      </c>
      <c r="F288" s="105">
        <v>38.11</v>
      </c>
      <c r="G288" s="105"/>
      <c r="H288" s="243"/>
      <c r="I288" s="220"/>
      <c r="J288" s="220"/>
      <c r="K288" s="220"/>
      <c r="L288" s="220"/>
      <c r="M288" s="200"/>
      <c r="P288" s="201"/>
      <c r="R288"/>
    </row>
    <row r="289" spans="1:18" x14ac:dyDescent="0.2">
      <c r="A289" s="184" t="s">
        <v>286</v>
      </c>
      <c r="B289" s="94"/>
      <c r="C289" s="153" t="s">
        <v>446</v>
      </c>
      <c r="D289" s="221" t="s">
        <v>390</v>
      </c>
      <c r="E289" s="124">
        <v>11</v>
      </c>
      <c r="F289" s="105">
        <v>6.9180000000000001</v>
      </c>
      <c r="G289" s="105"/>
      <c r="H289" s="243"/>
      <c r="I289" s="220"/>
      <c r="J289" s="220"/>
      <c r="K289" s="220"/>
      <c r="L289" s="220"/>
      <c r="M289" s="200"/>
      <c r="P289" s="201"/>
      <c r="R289"/>
    </row>
    <row r="290" spans="1:18" x14ac:dyDescent="0.2">
      <c r="A290" s="184" t="s">
        <v>286</v>
      </c>
      <c r="B290" s="94"/>
      <c r="C290" s="155" t="s">
        <v>448</v>
      </c>
      <c r="D290" s="221" t="s">
        <v>390</v>
      </c>
      <c r="E290" s="324">
        <v>1</v>
      </c>
      <c r="F290" s="326">
        <v>39.72</v>
      </c>
      <c r="G290" s="326"/>
      <c r="H290" s="243"/>
      <c r="I290" s="220"/>
      <c r="J290" s="220"/>
      <c r="K290" s="220"/>
      <c r="L290" s="220"/>
      <c r="M290" s="200"/>
      <c r="P290" s="201"/>
      <c r="R290"/>
    </row>
    <row r="291" spans="1:18" x14ac:dyDescent="0.2">
      <c r="A291" s="184" t="s">
        <v>286</v>
      </c>
      <c r="B291" s="94"/>
      <c r="C291" s="155" t="s">
        <v>501</v>
      </c>
      <c r="D291" s="221" t="s">
        <v>390</v>
      </c>
      <c r="E291" s="324">
        <v>3</v>
      </c>
      <c r="F291" s="326">
        <v>41.98</v>
      </c>
      <c r="G291" s="326"/>
      <c r="H291" s="243"/>
      <c r="I291" s="220"/>
      <c r="J291" s="220"/>
      <c r="K291" s="220"/>
      <c r="L291" s="220"/>
      <c r="M291" s="200"/>
      <c r="P291" s="201"/>
      <c r="R291"/>
    </row>
    <row r="292" spans="1:18" x14ac:dyDescent="0.2">
      <c r="A292" s="184" t="s">
        <v>286</v>
      </c>
      <c r="B292" s="94"/>
      <c r="C292" s="153" t="s">
        <v>452</v>
      </c>
      <c r="D292" s="221" t="s">
        <v>489</v>
      </c>
      <c r="E292" s="124">
        <v>50</v>
      </c>
      <c r="F292" s="105">
        <v>18.747</v>
      </c>
      <c r="G292" s="105"/>
      <c r="H292" s="243"/>
      <c r="I292" s="220"/>
      <c r="J292" s="220"/>
      <c r="K292" s="220"/>
      <c r="L292" s="220"/>
      <c r="M292" s="200"/>
      <c r="P292" s="201"/>
      <c r="R292"/>
    </row>
    <row r="293" spans="1:18" x14ac:dyDescent="0.2">
      <c r="A293" s="184" t="s">
        <v>286</v>
      </c>
      <c r="B293" s="94"/>
      <c r="C293" s="153" t="s">
        <v>502</v>
      </c>
      <c r="D293" s="221" t="s">
        <v>489</v>
      </c>
      <c r="E293" s="124">
        <v>100</v>
      </c>
      <c r="F293" s="105">
        <v>9.7569999999999997</v>
      </c>
      <c r="G293" s="105"/>
      <c r="H293" s="243"/>
      <c r="I293" s="220"/>
      <c r="J293" s="220"/>
      <c r="K293" s="220"/>
      <c r="L293" s="220"/>
      <c r="M293" s="200"/>
      <c r="P293" s="201"/>
      <c r="R293"/>
    </row>
    <row r="294" spans="1:18" x14ac:dyDescent="0.2">
      <c r="A294" s="184" t="s">
        <v>286</v>
      </c>
      <c r="B294" s="94"/>
      <c r="C294" s="153" t="s">
        <v>453</v>
      </c>
      <c r="D294" s="221" t="s">
        <v>489</v>
      </c>
      <c r="E294" s="124">
        <v>100</v>
      </c>
      <c r="F294" s="105">
        <v>16.678999999999998</v>
      </c>
      <c r="G294" s="105"/>
      <c r="H294" s="243"/>
      <c r="I294" s="220"/>
      <c r="J294" s="220"/>
      <c r="K294" s="220"/>
      <c r="L294" s="220"/>
      <c r="M294" s="200"/>
      <c r="P294" s="201"/>
      <c r="R294"/>
    </row>
    <row r="295" spans="1:18" x14ac:dyDescent="0.2">
      <c r="A295" s="184" t="s">
        <v>286</v>
      </c>
      <c r="B295" s="94"/>
      <c r="C295" s="153" t="s">
        <v>503</v>
      </c>
      <c r="D295" s="221" t="s">
        <v>489</v>
      </c>
      <c r="E295" s="124">
        <v>50</v>
      </c>
      <c r="F295" s="105">
        <v>85.44</v>
      </c>
      <c r="G295" s="105"/>
      <c r="H295" s="243"/>
      <c r="I295" s="220"/>
      <c r="J295" s="220"/>
      <c r="K295" s="220"/>
      <c r="L295" s="220"/>
      <c r="M295" s="200"/>
      <c r="P295" s="201"/>
      <c r="R295"/>
    </row>
    <row r="296" spans="1:18" x14ac:dyDescent="0.2">
      <c r="A296" s="184" t="s">
        <v>286</v>
      </c>
      <c r="B296" s="94"/>
      <c r="C296" s="153" t="s">
        <v>504</v>
      </c>
      <c r="D296" s="221" t="s">
        <v>489</v>
      </c>
      <c r="E296" s="124">
        <v>200</v>
      </c>
      <c r="F296" s="105">
        <v>1.956</v>
      </c>
      <c r="G296" s="105"/>
      <c r="H296" s="243"/>
      <c r="I296" s="220"/>
      <c r="J296" s="220"/>
      <c r="K296" s="220"/>
      <c r="L296" s="220"/>
      <c r="M296" s="200"/>
      <c r="P296" s="201"/>
      <c r="R296"/>
    </row>
    <row r="297" spans="1:18" x14ac:dyDescent="0.2">
      <c r="A297" s="184" t="s">
        <v>286</v>
      </c>
      <c r="B297" s="94"/>
      <c r="C297" s="153" t="s">
        <v>505</v>
      </c>
      <c r="D297" s="221" t="s">
        <v>489</v>
      </c>
      <c r="E297" s="124">
        <v>300</v>
      </c>
      <c r="F297" s="105">
        <v>1.383</v>
      </c>
      <c r="G297" s="105"/>
      <c r="H297" s="243"/>
      <c r="I297" s="220"/>
      <c r="J297" s="220"/>
      <c r="K297" s="220"/>
      <c r="L297" s="220"/>
      <c r="M297" s="200"/>
      <c r="P297" s="201"/>
      <c r="R297"/>
    </row>
    <row r="298" spans="1:18" x14ac:dyDescent="0.2">
      <c r="A298" s="184" t="s">
        <v>286</v>
      </c>
      <c r="B298" s="94"/>
      <c r="C298" s="153" t="s">
        <v>455</v>
      </c>
      <c r="D298" s="221" t="s">
        <v>390</v>
      </c>
      <c r="E298" s="124">
        <v>70</v>
      </c>
      <c r="F298" s="105">
        <v>2.1269999999999998</v>
      </c>
      <c r="G298" s="105"/>
      <c r="H298" s="243"/>
      <c r="I298" s="220"/>
      <c r="J298" s="220"/>
      <c r="K298" s="220"/>
      <c r="L298" s="220"/>
      <c r="M298" s="200"/>
      <c r="P298" s="201"/>
      <c r="R298"/>
    </row>
    <row r="299" spans="1:18" x14ac:dyDescent="0.2">
      <c r="A299" s="184" t="s">
        <v>286</v>
      </c>
      <c r="B299" s="94"/>
      <c r="C299" s="153" t="s">
        <v>506</v>
      </c>
      <c r="D299" s="221" t="s">
        <v>390</v>
      </c>
      <c r="E299" s="124">
        <v>20</v>
      </c>
      <c r="F299" s="105">
        <v>0.93300000000000005</v>
      </c>
      <c r="G299" s="105"/>
      <c r="H299" s="243"/>
      <c r="I299" s="220"/>
      <c r="J299" s="220"/>
      <c r="K299" s="220"/>
      <c r="L299" s="220"/>
      <c r="M299" s="200"/>
      <c r="P299" s="201"/>
      <c r="R299"/>
    </row>
    <row r="300" spans="1:18" x14ac:dyDescent="0.2">
      <c r="A300" s="184" t="s">
        <v>286</v>
      </c>
      <c r="B300" s="94"/>
      <c r="C300" s="153" t="s">
        <v>459</v>
      </c>
      <c r="D300" s="221" t="s">
        <v>390</v>
      </c>
      <c r="E300" s="124">
        <v>30</v>
      </c>
      <c r="F300" s="105">
        <v>4.1609999999999996</v>
      </c>
      <c r="G300" s="105"/>
      <c r="H300" s="243"/>
      <c r="I300" s="220"/>
      <c r="J300" s="220"/>
      <c r="K300" s="220"/>
      <c r="L300" s="220"/>
      <c r="M300" s="200"/>
      <c r="P300" s="201"/>
      <c r="R300"/>
    </row>
    <row r="301" spans="1:18" x14ac:dyDescent="0.2">
      <c r="A301" s="184" t="s">
        <v>286</v>
      </c>
      <c r="B301" s="94"/>
      <c r="C301" s="153" t="s">
        <v>458</v>
      </c>
      <c r="D301" s="221" t="s">
        <v>390</v>
      </c>
      <c r="E301" s="124">
        <v>60</v>
      </c>
      <c r="F301" s="105">
        <v>3.4529999999999998</v>
      </c>
      <c r="G301" s="105"/>
      <c r="H301" s="243"/>
      <c r="I301" s="220"/>
      <c r="J301" s="220"/>
      <c r="K301" s="220"/>
      <c r="L301" s="220"/>
      <c r="M301" s="200"/>
      <c r="P301" s="201"/>
      <c r="R301"/>
    </row>
    <row r="302" spans="1:18" x14ac:dyDescent="0.2">
      <c r="A302" s="184" t="s">
        <v>286</v>
      </c>
      <c r="B302" s="94"/>
      <c r="C302" s="155" t="s">
        <v>507</v>
      </c>
      <c r="D302" s="221" t="s">
        <v>390</v>
      </c>
      <c r="E302" s="324">
        <v>20</v>
      </c>
      <c r="F302" s="326">
        <v>11.18</v>
      </c>
      <c r="G302" s="326"/>
      <c r="H302" s="243"/>
      <c r="I302" s="220"/>
      <c r="J302" s="220"/>
      <c r="K302" s="220"/>
      <c r="L302" s="220"/>
      <c r="M302" s="200"/>
      <c r="P302" s="201"/>
      <c r="R302"/>
    </row>
    <row r="303" spans="1:18" x14ac:dyDescent="0.2">
      <c r="A303" s="184" t="s">
        <v>286</v>
      </c>
      <c r="B303" s="94"/>
      <c r="C303" s="155" t="s">
        <v>460</v>
      </c>
      <c r="D303" s="221" t="s">
        <v>390</v>
      </c>
      <c r="E303" s="324">
        <v>50</v>
      </c>
      <c r="F303" s="326">
        <v>29.92</v>
      </c>
      <c r="G303" s="326"/>
      <c r="H303" s="243"/>
      <c r="I303" s="220"/>
      <c r="J303" s="220"/>
      <c r="K303" s="220"/>
      <c r="L303" s="220"/>
      <c r="M303" s="200"/>
      <c r="P303" s="201"/>
      <c r="R303"/>
    </row>
    <row r="304" spans="1:18" x14ac:dyDescent="0.2">
      <c r="A304" s="184" t="s">
        <v>286</v>
      </c>
      <c r="B304" s="94"/>
      <c r="C304" s="155" t="s">
        <v>508</v>
      </c>
      <c r="D304" s="221" t="s">
        <v>390</v>
      </c>
      <c r="E304" s="324">
        <v>10</v>
      </c>
      <c r="F304" s="326">
        <v>4.16</v>
      </c>
      <c r="G304" s="326"/>
      <c r="H304" s="243"/>
      <c r="I304" s="220"/>
      <c r="J304" s="220"/>
      <c r="K304" s="220"/>
      <c r="L304" s="220"/>
      <c r="M304" s="200"/>
      <c r="P304" s="201"/>
      <c r="R304"/>
    </row>
    <row r="305" spans="1:18" x14ac:dyDescent="0.2">
      <c r="A305" s="184" t="s">
        <v>286</v>
      </c>
      <c r="B305" s="94"/>
      <c r="C305" s="155" t="s">
        <v>461</v>
      </c>
      <c r="D305" s="221" t="s">
        <v>390</v>
      </c>
      <c r="E305" s="324">
        <v>30</v>
      </c>
      <c r="F305" s="326">
        <v>11.18</v>
      </c>
      <c r="G305" s="326"/>
      <c r="H305" s="243"/>
      <c r="I305" s="220"/>
      <c r="J305" s="220"/>
      <c r="K305" s="220"/>
      <c r="L305" s="220"/>
      <c r="M305" s="200"/>
      <c r="P305" s="201"/>
      <c r="R305"/>
    </row>
    <row r="306" spans="1:18" x14ac:dyDescent="0.2">
      <c r="A306" s="184" t="s">
        <v>286</v>
      </c>
      <c r="B306" s="94"/>
      <c r="C306" s="153" t="s">
        <v>462</v>
      </c>
      <c r="D306" s="221" t="s">
        <v>490</v>
      </c>
      <c r="E306" s="124">
        <v>60</v>
      </c>
      <c r="F306" s="105">
        <v>49.106999999999999</v>
      </c>
      <c r="G306" s="105"/>
      <c r="H306" s="243"/>
      <c r="I306" s="220"/>
      <c r="J306" s="220"/>
      <c r="K306" s="220"/>
      <c r="L306" s="220"/>
      <c r="M306" s="200"/>
      <c r="P306" s="201"/>
      <c r="R306"/>
    </row>
    <row r="307" spans="1:18" x14ac:dyDescent="0.2">
      <c r="A307" s="184" t="s">
        <v>286</v>
      </c>
      <c r="B307" s="94"/>
      <c r="C307" s="153" t="s">
        <v>463</v>
      </c>
      <c r="D307" s="221" t="s">
        <v>390</v>
      </c>
      <c r="E307" s="124">
        <v>10</v>
      </c>
      <c r="F307" s="105">
        <v>5.32</v>
      </c>
      <c r="G307" s="105"/>
      <c r="H307" s="243"/>
      <c r="I307" s="220"/>
      <c r="J307" s="220"/>
      <c r="K307" s="220"/>
      <c r="L307" s="220"/>
      <c r="M307" s="200"/>
      <c r="P307" s="201"/>
      <c r="R307"/>
    </row>
    <row r="308" spans="1:18" x14ac:dyDescent="0.2">
      <c r="A308" s="184" t="s">
        <v>286</v>
      </c>
      <c r="B308" s="94"/>
      <c r="C308" s="153" t="s">
        <v>464</v>
      </c>
      <c r="D308" s="221" t="s">
        <v>390</v>
      </c>
      <c r="E308" s="124">
        <v>10</v>
      </c>
      <c r="F308" s="105">
        <v>3.2170000000000001</v>
      </c>
      <c r="G308" s="105"/>
      <c r="H308" s="243"/>
      <c r="I308" s="220"/>
      <c r="J308" s="220"/>
      <c r="K308" s="220"/>
      <c r="L308" s="220"/>
      <c r="M308" s="200"/>
      <c r="P308" s="201"/>
      <c r="R308"/>
    </row>
    <row r="309" spans="1:18" x14ac:dyDescent="0.2">
      <c r="A309" s="184" t="s">
        <v>286</v>
      </c>
      <c r="B309" s="94"/>
      <c r="C309" s="153" t="s">
        <v>465</v>
      </c>
      <c r="D309" s="221" t="s">
        <v>390</v>
      </c>
      <c r="E309" s="124">
        <v>70</v>
      </c>
      <c r="F309" s="105">
        <v>2.2000000000000002</v>
      </c>
      <c r="G309" s="105"/>
      <c r="H309" s="243"/>
      <c r="I309" s="220"/>
      <c r="J309" s="220"/>
      <c r="K309" s="220"/>
      <c r="L309" s="220"/>
      <c r="M309" s="200"/>
      <c r="P309" s="201"/>
      <c r="R309"/>
    </row>
    <row r="310" spans="1:18" x14ac:dyDescent="0.2">
      <c r="A310" s="184" t="s">
        <v>286</v>
      </c>
      <c r="B310" s="94"/>
      <c r="C310" s="153" t="s">
        <v>466</v>
      </c>
      <c r="D310" s="221" t="s">
        <v>390</v>
      </c>
      <c r="E310" s="124">
        <v>20</v>
      </c>
      <c r="F310" s="105">
        <v>3.3010000000000002</v>
      </c>
      <c r="G310" s="105"/>
      <c r="H310" s="243"/>
      <c r="I310" s="220"/>
      <c r="J310" s="220"/>
      <c r="K310" s="220"/>
      <c r="L310" s="220"/>
      <c r="M310" s="200"/>
      <c r="P310" s="201"/>
      <c r="R310"/>
    </row>
    <row r="311" spans="1:18" x14ac:dyDescent="0.2">
      <c r="A311" s="184" t="s">
        <v>286</v>
      </c>
      <c r="B311" s="94"/>
      <c r="C311" s="153" t="s">
        <v>467</v>
      </c>
      <c r="D311" s="221" t="s">
        <v>390</v>
      </c>
      <c r="E311" s="124">
        <v>120</v>
      </c>
      <c r="F311" s="105">
        <v>1.919</v>
      </c>
      <c r="G311" s="105"/>
      <c r="H311" s="243"/>
      <c r="I311" s="220"/>
      <c r="J311" s="220"/>
      <c r="K311" s="220"/>
      <c r="L311" s="220"/>
      <c r="M311" s="200"/>
      <c r="P311" s="201"/>
      <c r="R311"/>
    </row>
    <row r="312" spans="1:18" x14ac:dyDescent="0.2">
      <c r="A312" s="184" t="s">
        <v>286</v>
      </c>
      <c r="B312" s="94"/>
      <c r="C312" s="153" t="s">
        <v>468</v>
      </c>
      <c r="D312" s="221" t="s">
        <v>390</v>
      </c>
      <c r="E312" s="124">
        <v>190</v>
      </c>
      <c r="F312" s="105">
        <v>1.4790000000000001</v>
      </c>
      <c r="G312" s="105"/>
      <c r="H312" s="243"/>
      <c r="I312" s="220"/>
      <c r="J312" s="220"/>
      <c r="K312" s="220"/>
      <c r="L312" s="220"/>
      <c r="M312" s="200"/>
      <c r="P312" s="201"/>
      <c r="R312"/>
    </row>
    <row r="313" spans="1:18" x14ac:dyDescent="0.2">
      <c r="A313" s="184" t="s">
        <v>286</v>
      </c>
      <c r="B313" s="94"/>
      <c r="C313" s="153" t="s">
        <v>469</v>
      </c>
      <c r="D313" s="221" t="s">
        <v>490</v>
      </c>
      <c r="E313" s="124">
        <v>60</v>
      </c>
      <c r="F313" s="105">
        <v>5.5430000000000001</v>
      </c>
      <c r="G313" s="105"/>
      <c r="H313" s="243"/>
      <c r="I313" s="220"/>
      <c r="J313" s="220"/>
      <c r="K313" s="220"/>
      <c r="L313" s="220"/>
      <c r="M313" s="200"/>
      <c r="P313" s="201"/>
      <c r="R313"/>
    </row>
    <row r="314" spans="1:18" x14ac:dyDescent="0.2">
      <c r="A314" s="184" t="s">
        <v>286</v>
      </c>
      <c r="B314" s="94"/>
      <c r="C314" s="153" t="s">
        <v>470</v>
      </c>
      <c r="D314" s="221" t="s">
        <v>390</v>
      </c>
      <c r="E314" s="124">
        <v>500</v>
      </c>
      <c r="F314" s="105">
        <v>0.27</v>
      </c>
      <c r="G314" s="105"/>
      <c r="H314" s="243"/>
      <c r="I314" s="220"/>
      <c r="J314" s="220"/>
      <c r="K314" s="220"/>
      <c r="L314" s="220"/>
      <c r="M314" s="200"/>
      <c r="P314" s="201"/>
      <c r="R314"/>
    </row>
    <row r="315" spans="1:18" x14ac:dyDescent="0.2">
      <c r="A315" s="184" t="s">
        <v>286</v>
      </c>
      <c r="B315" s="94"/>
      <c r="C315" s="153" t="s">
        <v>509</v>
      </c>
      <c r="D315" s="221" t="s">
        <v>390</v>
      </c>
      <c r="E315" s="124">
        <v>500</v>
      </c>
      <c r="F315" s="105">
        <v>0.161</v>
      </c>
      <c r="G315" s="105"/>
      <c r="H315" s="243"/>
      <c r="I315" s="220"/>
      <c r="J315" s="220"/>
      <c r="K315" s="220"/>
      <c r="L315" s="220"/>
      <c r="M315" s="200"/>
      <c r="P315" s="201"/>
      <c r="R315"/>
    </row>
    <row r="316" spans="1:18" x14ac:dyDescent="0.2">
      <c r="A316" s="184" t="s">
        <v>286</v>
      </c>
      <c r="B316" s="94"/>
      <c r="C316" s="153" t="s">
        <v>510</v>
      </c>
      <c r="D316" s="221" t="s">
        <v>390</v>
      </c>
      <c r="E316" s="124">
        <v>500</v>
      </c>
      <c r="F316" s="105">
        <v>2.5999999999999999E-2</v>
      </c>
      <c r="G316" s="105"/>
      <c r="H316" s="243"/>
      <c r="I316" s="220"/>
      <c r="J316" s="220"/>
      <c r="K316" s="220"/>
      <c r="L316" s="220"/>
      <c r="M316" s="200"/>
      <c r="P316" s="201"/>
      <c r="R316"/>
    </row>
    <row r="317" spans="1:18" ht="16.5" x14ac:dyDescent="0.25">
      <c r="A317" s="184" t="s">
        <v>286</v>
      </c>
      <c r="B317" s="94"/>
      <c r="C317" s="153" t="s">
        <v>511</v>
      </c>
      <c r="D317" s="221" t="s">
        <v>390</v>
      </c>
      <c r="E317" s="124">
        <v>250</v>
      </c>
      <c r="F317" s="105">
        <v>1.536</v>
      </c>
      <c r="G317" s="105"/>
      <c r="H317" s="243"/>
      <c r="I317" s="220"/>
      <c r="J317" s="220"/>
      <c r="K317" s="220"/>
      <c r="L317" s="220"/>
      <c r="M317" s="200"/>
      <c r="P317" s="201"/>
      <c r="R317"/>
    </row>
    <row r="318" spans="1:18" x14ac:dyDescent="0.2">
      <c r="A318" s="184" t="s">
        <v>286</v>
      </c>
      <c r="B318" s="94"/>
      <c r="C318" s="153" t="s">
        <v>512</v>
      </c>
      <c r="D318" s="221" t="s">
        <v>390</v>
      </c>
      <c r="E318" s="124">
        <v>500</v>
      </c>
      <c r="F318" s="105">
        <v>0.42299999999999999</v>
      </c>
      <c r="G318" s="105"/>
      <c r="H318" s="243"/>
      <c r="I318" s="220"/>
      <c r="J318" s="220"/>
      <c r="K318" s="220"/>
      <c r="L318" s="220"/>
      <c r="M318" s="200"/>
      <c r="P318" s="201"/>
      <c r="R318"/>
    </row>
    <row r="319" spans="1:18" x14ac:dyDescent="0.2">
      <c r="A319" s="184" t="s">
        <v>286</v>
      </c>
      <c r="B319" s="94"/>
      <c r="C319" s="153" t="s">
        <v>513</v>
      </c>
      <c r="D319" s="221" t="s">
        <v>390</v>
      </c>
      <c r="E319" s="124">
        <v>500</v>
      </c>
      <c r="F319" s="105">
        <v>0.23599999999999999</v>
      </c>
      <c r="G319" s="105"/>
      <c r="H319" s="243"/>
      <c r="I319" s="220"/>
      <c r="J319" s="220"/>
      <c r="K319" s="220"/>
      <c r="L319" s="220"/>
      <c r="M319" s="200"/>
      <c r="P319" s="201"/>
      <c r="R319"/>
    </row>
    <row r="320" spans="1:18" x14ac:dyDescent="0.2">
      <c r="A320" s="184" t="s">
        <v>286</v>
      </c>
      <c r="B320" s="94"/>
      <c r="C320" s="155" t="s">
        <v>514</v>
      </c>
      <c r="D320" s="221" t="s">
        <v>490</v>
      </c>
      <c r="E320" s="324">
        <v>10</v>
      </c>
      <c r="F320" s="326">
        <v>107.93</v>
      </c>
      <c r="G320" s="326"/>
      <c r="H320" s="243"/>
      <c r="I320" s="220"/>
      <c r="J320" s="220"/>
      <c r="K320" s="220"/>
      <c r="L320" s="220"/>
      <c r="M320" s="200"/>
      <c r="P320" s="201"/>
      <c r="R320"/>
    </row>
    <row r="321" spans="1:18" x14ac:dyDescent="0.2">
      <c r="A321" s="184" t="s">
        <v>286</v>
      </c>
      <c r="B321" s="94"/>
      <c r="C321" s="155" t="s">
        <v>515</v>
      </c>
      <c r="D321" s="221" t="s">
        <v>490</v>
      </c>
      <c r="E321" s="324">
        <v>8</v>
      </c>
      <c r="F321" s="326">
        <v>107.93</v>
      </c>
      <c r="G321" s="326"/>
      <c r="H321" s="243"/>
      <c r="I321" s="220"/>
      <c r="J321" s="220"/>
      <c r="K321" s="220"/>
      <c r="L321" s="220"/>
      <c r="M321" s="200"/>
      <c r="P321" s="201"/>
      <c r="R321"/>
    </row>
    <row r="322" spans="1:18" x14ac:dyDescent="0.2">
      <c r="A322" s="184" t="s">
        <v>286</v>
      </c>
      <c r="B322" s="94"/>
      <c r="C322" s="153" t="s">
        <v>516</v>
      </c>
      <c r="D322" s="221" t="s">
        <v>390</v>
      </c>
      <c r="E322" s="124">
        <v>1</v>
      </c>
      <c r="F322" s="105">
        <v>25.63</v>
      </c>
      <c r="G322" s="105"/>
      <c r="H322" s="243"/>
      <c r="I322" s="220"/>
      <c r="J322" s="220"/>
      <c r="K322" s="220"/>
      <c r="L322" s="220"/>
      <c r="M322" s="200"/>
      <c r="P322" s="201"/>
      <c r="R322"/>
    </row>
    <row r="323" spans="1:18" x14ac:dyDescent="0.2">
      <c r="A323" s="184" t="s">
        <v>286</v>
      </c>
      <c r="B323" s="94"/>
      <c r="C323" s="153" t="s">
        <v>517</v>
      </c>
      <c r="D323" s="221" t="s">
        <v>390</v>
      </c>
      <c r="E323" s="124">
        <v>1</v>
      </c>
      <c r="F323" s="105">
        <v>12.82</v>
      </c>
      <c r="G323" s="105"/>
      <c r="H323" s="243"/>
      <c r="I323" s="220"/>
      <c r="J323" s="220"/>
      <c r="K323" s="220"/>
      <c r="L323" s="220"/>
      <c r="M323" s="200"/>
      <c r="P323" s="201"/>
      <c r="R323"/>
    </row>
    <row r="324" spans="1:18" x14ac:dyDescent="0.2">
      <c r="A324" s="184" t="s">
        <v>286</v>
      </c>
      <c r="B324" s="94"/>
      <c r="C324" s="153" t="s">
        <v>518</v>
      </c>
      <c r="D324" s="221" t="s">
        <v>390</v>
      </c>
      <c r="E324" s="124">
        <v>15</v>
      </c>
      <c r="F324" s="105">
        <v>6.2560000000000002</v>
      </c>
      <c r="G324" s="105"/>
      <c r="H324" s="243"/>
      <c r="I324" s="220"/>
      <c r="J324" s="220"/>
      <c r="K324" s="220"/>
      <c r="L324" s="220"/>
      <c r="M324" s="200"/>
      <c r="P324" s="201"/>
      <c r="R324"/>
    </row>
    <row r="325" spans="1:18" x14ac:dyDescent="0.2">
      <c r="A325" s="184" t="s">
        <v>286</v>
      </c>
      <c r="B325" s="94"/>
      <c r="C325" s="155" t="s">
        <v>519</v>
      </c>
      <c r="D325" s="221" t="s">
        <v>390</v>
      </c>
      <c r="E325" s="324">
        <v>12</v>
      </c>
      <c r="F325" s="326">
        <v>6.26</v>
      </c>
      <c r="G325" s="326"/>
      <c r="H325" s="243"/>
      <c r="I325" s="220"/>
      <c r="J325" s="220"/>
      <c r="K325" s="220"/>
      <c r="L325" s="220"/>
      <c r="M325" s="200"/>
      <c r="P325" s="201"/>
      <c r="R325"/>
    </row>
    <row r="326" spans="1:18" x14ac:dyDescent="0.2">
      <c r="A326" s="184" t="s">
        <v>286</v>
      </c>
      <c r="B326" s="94"/>
      <c r="C326" s="153" t="s">
        <v>520</v>
      </c>
      <c r="D326" s="221" t="s">
        <v>390</v>
      </c>
      <c r="E326" s="124">
        <v>25</v>
      </c>
      <c r="F326" s="105">
        <v>6.3929999999999998</v>
      </c>
      <c r="G326" s="105"/>
      <c r="H326" s="243"/>
      <c r="I326" s="220"/>
      <c r="J326" s="220"/>
      <c r="K326" s="220"/>
      <c r="L326" s="220"/>
      <c r="M326" s="200"/>
      <c r="P326" s="201"/>
      <c r="R326"/>
    </row>
    <row r="327" spans="1:18" x14ac:dyDescent="0.2">
      <c r="A327" s="184" t="s">
        <v>286</v>
      </c>
      <c r="B327" s="94"/>
      <c r="C327" s="155" t="s">
        <v>521</v>
      </c>
      <c r="D327" s="221" t="s">
        <v>390</v>
      </c>
      <c r="E327" s="324">
        <v>15</v>
      </c>
      <c r="F327" s="326">
        <v>6.39</v>
      </c>
      <c r="G327" s="326"/>
      <c r="H327" s="243"/>
      <c r="I327" s="220"/>
      <c r="J327" s="220"/>
      <c r="K327" s="220"/>
      <c r="L327" s="220"/>
      <c r="M327" s="200"/>
      <c r="P327" s="201"/>
      <c r="R327"/>
    </row>
    <row r="328" spans="1:18" x14ac:dyDescent="0.2">
      <c r="A328" s="184" t="s">
        <v>286</v>
      </c>
      <c r="B328" s="94"/>
      <c r="C328" s="153" t="s">
        <v>522</v>
      </c>
      <c r="D328" s="221" t="s">
        <v>390</v>
      </c>
      <c r="E328" s="124">
        <v>200</v>
      </c>
      <c r="F328" s="105">
        <v>0.21</v>
      </c>
      <c r="G328" s="105"/>
      <c r="H328" s="243"/>
      <c r="I328" s="220"/>
      <c r="J328" s="220"/>
      <c r="K328" s="220"/>
      <c r="L328" s="220"/>
      <c r="M328" s="200"/>
      <c r="P328" s="201"/>
      <c r="R328"/>
    </row>
    <row r="329" spans="1:18" x14ac:dyDescent="0.2">
      <c r="A329" s="184" t="s">
        <v>286</v>
      </c>
      <c r="B329" s="94"/>
      <c r="C329" s="153" t="s">
        <v>471</v>
      </c>
      <c r="D329" s="221" t="s">
        <v>390</v>
      </c>
      <c r="E329" s="124">
        <v>200</v>
      </c>
      <c r="F329" s="105">
        <v>0.109</v>
      </c>
      <c r="G329" s="105"/>
      <c r="H329" s="243"/>
      <c r="I329" s="220"/>
      <c r="J329" s="220"/>
      <c r="K329" s="220"/>
      <c r="L329" s="220"/>
      <c r="M329" s="200"/>
      <c r="P329" s="201"/>
      <c r="R329"/>
    </row>
    <row r="330" spans="1:18" x14ac:dyDescent="0.2">
      <c r="A330" s="184" t="s">
        <v>286</v>
      </c>
      <c r="B330" s="94"/>
      <c r="C330" s="153" t="s">
        <v>472</v>
      </c>
      <c r="D330" s="221" t="s">
        <v>390</v>
      </c>
      <c r="E330" s="124">
        <v>300</v>
      </c>
      <c r="F330" s="105">
        <v>5.5E-2</v>
      </c>
      <c r="G330" s="105"/>
      <c r="H330" s="243"/>
      <c r="I330" s="220"/>
      <c r="J330" s="220"/>
      <c r="K330" s="220"/>
      <c r="L330" s="220"/>
      <c r="M330" s="200"/>
      <c r="P330" s="201"/>
      <c r="R330"/>
    </row>
    <row r="331" spans="1:18" x14ac:dyDescent="0.2">
      <c r="A331" s="184" t="s">
        <v>286</v>
      </c>
      <c r="B331" s="94"/>
      <c r="C331" s="153" t="s">
        <v>474</v>
      </c>
      <c r="D331" s="221" t="s">
        <v>489</v>
      </c>
      <c r="E331" s="124">
        <v>5000</v>
      </c>
      <c r="F331" s="105">
        <v>0.56399999999999995</v>
      </c>
      <c r="G331" s="105"/>
      <c r="H331" s="243"/>
      <c r="I331" s="220"/>
      <c r="J331" s="220"/>
      <c r="K331" s="220"/>
      <c r="L331" s="220"/>
      <c r="M331" s="200"/>
      <c r="P331" s="201"/>
      <c r="R331"/>
    </row>
    <row r="332" spans="1:18" x14ac:dyDescent="0.2">
      <c r="A332" s="184" t="s">
        <v>286</v>
      </c>
      <c r="B332" s="94"/>
      <c r="C332" s="153" t="s">
        <v>475</v>
      </c>
      <c r="D332" s="221" t="s">
        <v>489</v>
      </c>
      <c r="E332" s="124">
        <v>6000</v>
      </c>
      <c r="F332" s="105">
        <v>0.90400000000000003</v>
      </c>
      <c r="G332" s="105"/>
      <c r="H332" s="243"/>
      <c r="I332" s="220"/>
      <c r="J332" s="220"/>
      <c r="K332" s="220"/>
      <c r="L332" s="220"/>
      <c r="M332" s="200"/>
      <c r="P332" s="201"/>
      <c r="R332"/>
    </row>
    <row r="333" spans="1:18" x14ac:dyDescent="0.2">
      <c r="A333" s="184" t="s">
        <v>286</v>
      </c>
      <c r="B333" s="94"/>
      <c r="C333" s="155" t="s">
        <v>523</v>
      </c>
      <c r="D333" s="221" t="s">
        <v>489</v>
      </c>
      <c r="E333" s="324">
        <v>500</v>
      </c>
      <c r="F333" s="326">
        <v>2.66</v>
      </c>
      <c r="G333" s="326"/>
      <c r="H333" s="243"/>
      <c r="I333" s="220"/>
      <c r="J333" s="220"/>
      <c r="K333" s="220"/>
      <c r="L333" s="220"/>
      <c r="M333" s="200"/>
      <c r="P333" s="201"/>
      <c r="R333"/>
    </row>
    <row r="334" spans="1:18" x14ac:dyDescent="0.2">
      <c r="A334" s="184" t="s">
        <v>286</v>
      </c>
      <c r="B334" s="94"/>
      <c r="C334" s="153" t="s">
        <v>524</v>
      </c>
      <c r="D334" s="221" t="s">
        <v>489</v>
      </c>
      <c r="E334" s="124">
        <v>100</v>
      </c>
      <c r="F334" s="105">
        <v>3.8319999999999999</v>
      </c>
      <c r="G334" s="105"/>
      <c r="H334" s="243"/>
      <c r="I334" s="220"/>
      <c r="J334" s="220"/>
      <c r="K334" s="220"/>
      <c r="L334" s="220"/>
      <c r="M334" s="200"/>
      <c r="P334" s="201"/>
      <c r="R334"/>
    </row>
    <row r="335" spans="1:18" x14ac:dyDescent="0.2">
      <c r="A335" s="184" t="s">
        <v>286</v>
      </c>
      <c r="B335" s="94"/>
      <c r="C335" s="153" t="s">
        <v>525</v>
      </c>
      <c r="D335" s="221" t="s">
        <v>489</v>
      </c>
      <c r="E335" s="124">
        <v>30</v>
      </c>
      <c r="F335" s="105">
        <v>3.831</v>
      </c>
      <c r="G335" s="105"/>
      <c r="H335" s="243"/>
      <c r="I335" s="220"/>
      <c r="J335" s="220"/>
      <c r="K335" s="220"/>
      <c r="L335" s="220"/>
      <c r="M335" s="200"/>
      <c r="P335" s="201"/>
      <c r="R335"/>
    </row>
    <row r="336" spans="1:18" x14ac:dyDescent="0.2">
      <c r="A336" s="184" t="s">
        <v>286</v>
      </c>
      <c r="B336" s="94"/>
      <c r="C336" s="153" t="s">
        <v>526</v>
      </c>
      <c r="D336" s="221" t="s">
        <v>489</v>
      </c>
      <c r="E336" s="124">
        <v>200</v>
      </c>
      <c r="F336" s="105">
        <v>5.6589999999999998</v>
      </c>
      <c r="G336" s="105"/>
      <c r="H336" s="243"/>
      <c r="I336" s="220"/>
      <c r="J336" s="220"/>
      <c r="K336" s="220"/>
      <c r="L336" s="220"/>
      <c r="M336" s="200"/>
      <c r="P336" s="201"/>
      <c r="R336"/>
    </row>
    <row r="337" spans="1:18" x14ac:dyDescent="0.2">
      <c r="A337" s="184" t="s">
        <v>286</v>
      </c>
      <c r="B337" s="94"/>
      <c r="C337" s="155" t="s">
        <v>527</v>
      </c>
      <c r="D337" s="221" t="s">
        <v>489</v>
      </c>
      <c r="E337" s="324">
        <v>100</v>
      </c>
      <c r="F337" s="326">
        <v>8.91</v>
      </c>
      <c r="G337" s="326"/>
      <c r="H337" s="243"/>
      <c r="I337" s="220"/>
      <c r="J337" s="220"/>
      <c r="K337" s="220"/>
      <c r="L337" s="220"/>
      <c r="M337" s="200"/>
      <c r="P337" s="201"/>
      <c r="R337"/>
    </row>
    <row r="338" spans="1:18" x14ac:dyDescent="0.2">
      <c r="A338" s="184" t="s">
        <v>286</v>
      </c>
      <c r="B338" s="94"/>
      <c r="C338" s="155" t="s">
        <v>528</v>
      </c>
      <c r="D338" s="221" t="s">
        <v>489</v>
      </c>
      <c r="E338" s="324">
        <v>150</v>
      </c>
      <c r="F338" s="326">
        <v>19.52</v>
      </c>
      <c r="G338" s="326"/>
      <c r="H338" s="243"/>
      <c r="I338" s="220"/>
      <c r="J338" s="220"/>
      <c r="K338" s="220"/>
      <c r="L338" s="220"/>
      <c r="M338" s="200"/>
      <c r="P338" s="201"/>
      <c r="R338"/>
    </row>
    <row r="339" spans="1:18" x14ac:dyDescent="0.2">
      <c r="A339" s="366" t="s">
        <v>20</v>
      </c>
      <c r="B339" s="367" t="s">
        <v>136</v>
      </c>
      <c r="C339" s="368" t="s">
        <v>134</v>
      </c>
      <c r="D339" s="369" t="s">
        <v>0</v>
      </c>
      <c r="E339" s="370" t="s">
        <v>25</v>
      </c>
      <c r="F339" s="374" t="s">
        <v>579</v>
      </c>
      <c r="G339" s="373" t="s">
        <v>580</v>
      </c>
      <c r="H339" s="243"/>
      <c r="I339" s="220"/>
      <c r="J339" s="220"/>
      <c r="K339" s="220"/>
      <c r="L339" s="220"/>
      <c r="M339" s="200"/>
      <c r="P339" s="201"/>
      <c r="R339"/>
    </row>
    <row r="340" spans="1:18" x14ac:dyDescent="0.2">
      <c r="A340" s="366"/>
      <c r="B340" s="367"/>
      <c r="C340" s="368"/>
      <c r="D340" s="369"/>
      <c r="E340" s="370"/>
      <c r="F340" s="374"/>
      <c r="G340" s="373"/>
      <c r="H340" s="243"/>
      <c r="I340" s="220"/>
      <c r="J340" s="220"/>
      <c r="K340" s="220"/>
      <c r="L340" s="220"/>
      <c r="M340" s="200"/>
      <c r="P340" s="201"/>
      <c r="R340"/>
    </row>
    <row r="341" spans="1:18" x14ac:dyDescent="0.2">
      <c r="A341" s="175"/>
      <c r="B341" s="51"/>
      <c r="C341" s="40"/>
      <c r="D341" s="51"/>
      <c r="E341" s="162"/>
      <c r="F341" s="111"/>
      <c r="G341" s="98"/>
      <c r="H341" s="243"/>
      <c r="I341" s="220"/>
      <c r="J341" s="220"/>
      <c r="K341" s="220"/>
      <c r="L341" s="220"/>
      <c r="M341" s="200"/>
      <c r="P341" s="201"/>
      <c r="R341"/>
    </row>
    <row r="342" spans="1:18" x14ac:dyDescent="0.2">
      <c r="A342" s="184" t="s">
        <v>286</v>
      </c>
      <c r="B342" s="94"/>
      <c r="C342" s="155" t="s">
        <v>529</v>
      </c>
      <c r="D342" s="221" t="s">
        <v>489</v>
      </c>
      <c r="E342" s="324">
        <v>50</v>
      </c>
      <c r="F342" s="326">
        <v>19.52</v>
      </c>
      <c r="G342" s="326"/>
      <c r="H342" s="243"/>
      <c r="I342" s="220"/>
      <c r="J342" s="220"/>
      <c r="K342" s="220"/>
      <c r="L342" s="220"/>
      <c r="M342" s="200"/>
      <c r="P342" s="201"/>
      <c r="R342"/>
    </row>
    <row r="343" spans="1:18" x14ac:dyDescent="0.2">
      <c r="A343" s="184" t="s">
        <v>286</v>
      </c>
      <c r="B343" s="94"/>
      <c r="C343" s="153" t="s">
        <v>530</v>
      </c>
      <c r="D343" s="221" t="s">
        <v>489</v>
      </c>
      <c r="E343" s="124">
        <v>300</v>
      </c>
      <c r="F343" s="105">
        <v>44.326000000000001</v>
      </c>
      <c r="G343" s="105"/>
      <c r="H343" s="243"/>
      <c r="I343" s="220"/>
      <c r="J343" s="220"/>
      <c r="K343" s="220"/>
      <c r="L343" s="220"/>
      <c r="M343" s="200"/>
      <c r="P343" s="201"/>
      <c r="R343"/>
    </row>
    <row r="344" spans="1:18" x14ac:dyDescent="0.2">
      <c r="A344" s="184" t="s">
        <v>286</v>
      </c>
      <c r="B344" s="94"/>
      <c r="C344" s="153" t="s">
        <v>531</v>
      </c>
      <c r="D344" s="221" t="s">
        <v>489</v>
      </c>
      <c r="E344" s="124">
        <v>100</v>
      </c>
      <c r="F344" s="105">
        <v>44.326000000000001</v>
      </c>
      <c r="G344" s="105"/>
      <c r="H344" s="243"/>
      <c r="I344" s="220"/>
      <c r="J344" s="220"/>
      <c r="K344" s="220"/>
      <c r="L344" s="220"/>
      <c r="M344" s="200"/>
      <c r="P344" s="201"/>
      <c r="R344"/>
    </row>
    <row r="345" spans="1:18" x14ac:dyDescent="0.2">
      <c r="A345" s="184" t="s">
        <v>286</v>
      </c>
      <c r="B345" s="94"/>
      <c r="C345" s="153" t="s">
        <v>532</v>
      </c>
      <c r="D345" s="221" t="s">
        <v>489</v>
      </c>
      <c r="E345" s="124">
        <v>100</v>
      </c>
      <c r="F345" s="105">
        <v>26.878</v>
      </c>
      <c r="G345" s="105"/>
      <c r="H345" s="243"/>
      <c r="I345" s="220"/>
      <c r="J345" s="220"/>
      <c r="K345" s="220"/>
      <c r="L345" s="220"/>
      <c r="M345" s="200"/>
      <c r="P345" s="201"/>
      <c r="R345"/>
    </row>
    <row r="346" spans="1:18" x14ac:dyDescent="0.2">
      <c r="A346" s="184" t="s">
        <v>286</v>
      </c>
      <c r="B346" s="94"/>
      <c r="C346" s="153" t="s">
        <v>533</v>
      </c>
      <c r="D346" s="221" t="s">
        <v>390</v>
      </c>
      <c r="E346" s="124">
        <v>6</v>
      </c>
      <c r="F346" s="105">
        <v>7.9779999999999998</v>
      </c>
      <c r="G346" s="105"/>
      <c r="H346" s="243"/>
      <c r="I346" s="220"/>
      <c r="J346" s="220"/>
      <c r="K346" s="220"/>
      <c r="L346" s="220"/>
      <c r="M346" s="200"/>
      <c r="P346" s="201"/>
      <c r="R346"/>
    </row>
    <row r="347" spans="1:18" x14ac:dyDescent="0.2">
      <c r="A347" s="184" t="s">
        <v>286</v>
      </c>
      <c r="B347" s="94"/>
      <c r="C347" s="153" t="s">
        <v>534</v>
      </c>
      <c r="D347" s="221" t="s">
        <v>390</v>
      </c>
      <c r="E347" s="124">
        <v>2</v>
      </c>
      <c r="F347" s="105">
        <v>4.01</v>
      </c>
      <c r="G347" s="105"/>
      <c r="H347" s="243"/>
      <c r="I347" s="220"/>
      <c r="J347" s="220"/>
      <c r="K347" s="220"/>
      <c r="L347" s="220"/>
      <c r="M347" s="200"/>
      <c r="P347" s="201"/>
      <c r="R347"/>
    </row>
    <row r="348" spans="1:18" x14ac:dyDescent="0.2">
      <c r="A348" s="184" t="s">
        <v>286</v>
      </c>
      <c r="B348" s="94"/>
      <c r="C348" s="155" t="s">
        <v>535</v>
      </c>
      <c r="D348" s="221" t="s">
        <v>390</v>
      </c>
      <c r="E348" s="324">
        <v>8</v>
      </c>
      <c r="F348" s="326">
        <v>3.04</v>
      </c>
      <c r="G348" s="326"/>
      <c r="H348" s="243"/>
      <c r="I348" s="220"/>
      <c r="J348" s="220"/>
      <c r="K348" s="220"/>
      <c r="L348" s="220"/>
      <c r="M348" s="200"/>
      <c r="P348" s="201"/>
      <c r="R348"/>
    </row>
    <row r="349" spans="1:18" x14ac:dyDescent="0.2">
      <c r="A349" s="184" t="s">
        <v>286</v>
      </c>
      <c r="B349" s="94"/>
      <c r="C349" s="155" t="s">
        <v>485</v>
      </c>
      <c r="D349" s="221" t="s">
        <v>390</v>
      </c>
      <c r="E349" s="324">
        <v>2</v>
      </c>
      <c r="F349" s="326">
        <v>1.6930000000000001</v>
      </c>
      <c r="G349" s="326"/>
      <c r="H349" s="243"/>
      <c r="I349" s="220"/>
      <c r="J349" s="220"/>
      <c r="K349" s="220"/>
      <c r="L349" s="220"/>
      <c r="M349" s="200"/>
      <c r="P349" s="201"/>
      <c r="R349"/>
    </row>
    <row r="350" spans="1:18" x14ac:dyDescent="0.2">
      <c r="A350" s="184" t="s">
        <v>286</v>
      </c>
      <c r="B350" s="94"/>
      <c r="C350" s="153" t="s">
        <v>486</v>
      </c>
      <c r="D350" s="221" t="s">
        <v>390</v>
      </c>
      <c r="E350" s="124">
        <v>25</v>
      </c>
      <c r="F350" s="105">
        <v>1.3169999999999999</v>
      </c>
      <c r="G350" s="105"/>
      <c r="H350" s="243"/>
      <c r="I350" s="220"/>
      <c r="J350" s="220"/>
      <c r="K350" s="220"/>
      <c r="L350" s="220"/>
      <c r="M350" s="200"/>
      <c r="P350" s="201"/>
      <c r="R350"/>
    </row>
    <row r="351" spans="1:18" ht="13.5" customHeight="1" x14ac:dyDescent="0.2">
      <c r="A351" s="184" t="s">
        <v>286</v>
      </c>
      <c r="B351" s="94"/>
      <c r="C351" s="153" t="s">
        <v>536</v>
      </c>
      <c r="D351" s="221" t="s">
        <v>390</v>
      </c>
      <c r="E351" s="124">
        <v>20</v>
      </c>
      <c r="F351" s="105">
        <v>0.89600000000000002</v>
      </c>
      <c r="G351" s="105"/>
      <c r="H351" s="243"/>
      <c r="I351" s="220"/>
      <c r="J351" s="220"/>
      <c r="K351" s="220"/>
      <c r="L351" s="220"/>
      <c r="M351" s="200"/>
      <c r="P351" s="201"/>
      <c r="R351"/>
    </row>
    <row r="352" spans="1:18" ht="13.5" customHeight="1" x14ac:dyDescent="0.2">
      <c r="A352" s="184" t="s">
        <v>286</v>
      </c>
      <c r="B352" s="94"/>
      <c r="C352" s="153" t="s">
        <v>537</v>
      </c>
      <c r="D352" s="221" t="s">
        <v>390</v>
      </c>
      <c r="E352" s="124">
        <v>100</v>
      </c>
      <c r="F352" s="105">
        <v>0.18</v>
      </c>
      <c r="G352" s="105"/>
      <c r="H352" s="243"/>
      <c r="I352" s="220"/>
      <c r="J352" s="220"/>
      <c r="K352" s="220"/>
      <c r="L352" s="220"/>
      <c r="M352" s="200"/>
      <c r="P352" s="201"/>
      <c r="R352"/>
    </row>
    <row r="353" spans="1:18" ht="13.5" customHeight="1" x14ac:dyDescent="0.2">
      <c r="A353" s="184" t="s">
        <v>286</v>
      </c>
      <c r="B353" s="94"/>
      <c r="C353" s="153" t="s">
        <v>487</v>
      </c>
      <c r="D353" s="221" t="s">
        <v>390</v>
      </c>
      <c r="E353" s="124">
        <v>3</v>
      </c>
      <c r="F353" s="105">
        <v>47.2</v>
      </c>
      <c r="G353" s="105"/>
      <c r="H353" s="243"/>
      <c r="I353" s="220"/>
      <c r="J353" s="220"/>
      <c r="K353" s="220"/>
      <c r="L353" s="220"/>
      <c r="M353" s="200"/>
      <c r="P353" s="201"/>
      <c r="R353"/>
    </row>
    <row r="354" spans="1:18" ht="13.5" customHeight="1" x14ac:dyDescent="0.2">
      <c r="A354" s="184" t="s">
        <v>286</v>
      </c>
      <c r="B354" s="94"/>
      <c r="C354" s="153" t="s">
        <v>488</v>
      </c>
      <c r="D354" s="221" t="s">
        <v>390</v>
      </c>
      <c r="E354" s="124">
        <v>1</v>
      </c>
      <c r="F354" s="105">
        <v>47.2</v>
      </c>
      <c r="G354" s="105"/>
      <c r="H354" s="243"/>
      <c r="I354" s="220"/>
      <c r="J354" s="220"/>
      <c r="K354" s="220"/>
      <c r="L354" s="220"/>
      <c r="M354" s="200"/>
      <c r="P354" s="201"/>
      <c r="R354"/>
    </row>
    <row r="355" spans="1:18" ht="13.5" customHeight="1" x14ac:dyDescent="0.2">
      <c r="A355" s="184" t="s">
        <v>286</v>
      </c>
      <c r="B355" s="94"/>
      <c r="C355" s="153" t="s">
        <v>538</v>
      </c>
      <c r="D355" s="221" t="s">
        <v>390</v>
      </c>
      <c r="E355" s="124">
        <v>5</v>
      </c>
      <c r="F355" s="105">
        <v>47.677999999999997</v>
      </c>
      <c r="G355" s="105"/>
      <c r="H355" s="243"/>
      <c r="I355" s="220"/>
      <c r="J355" s="220"/>
      <c r="K355" s="220"/>
      <c r="L355" s="220"/>
      <c r="M355" s="200"/>
      <c r="P355" s="201"/>
      <c r="R355"/>
    </row>
    <row r="356" spans="1:18" ht="13.5" customHeight="1" x14ac:dyDescent="0.2">
      <c r="A356" s="184" t="s">
        <v>286</v>
      </c>
      <c r="B356" s="94"/>
      <c r="C356" s="153" t="s">
        <v>449</v>
      </c>
      <c r="D356" s="221" t="s">
        <v>390</v>
      </c>
      <c r="E356" s="124">
        <v>5</v>
      </c>
      <c r="F356" s="105">
        <v>21.603999999999999</v>
      </c>
      <c r="G356" s="105"/>
      <c r="H356" s="243"/>
      <c r="I356" s="220"/>
      <c r="J356" s="220"/>
      <c r="K356" s="220"/>
      <c r="L356" s="220"/>
      <c r="M356" s="200"/>
      <c r="P356" s="201"/>
      <c r="R356"/>
    </row>
    <row r="357" spans="1:18" ht="13.5" customHeight="1" x14ac:dyDescent="0.2">
      <c r="A357" s="184" t="s">
        <v>286</v>
      </c>
      <c r="B357" s="94"/>
      <c r="C357" s="153" t="s">
        <v>539</v>
      </c>
      <c r="D357" s="221" t="s">
        <v>390</v>
      </c>
      <c r="E357" s="124">
        <v>4</v>
      </c>
      <c r="F357" s="105">
        <v>337.12299999999999</v>
      </c>
      <c r="G357" s="105"/>
      <c r="H357" s="243"/>
      <c r="I357" s="220"/>
      <c r="J357" s="220"/>
      <c r="K357" s="220"/>
      <c r="L357" s="220"/>
      <c r="M357" s="200"/>
      <c r="P357" s="201"/>
      <c r="R357"/>
    </row>
    <row r="358" spans="1:18" ht="13.5" customHeight="1" x14ac:dyDescent="0.2">
      <c r="A358" s="184" t="s">
        <v>286</v>
      </c>
      <c r="B358" s="94"/>
      <c r="C358" s="153" t="s">
        <v>543</v>
      </c>
      <c r="D358" s="221" t="s">
        <v>390</v>
      </c>
      <c r="E358" s="124">
        <v>12</v>
      </c>
      <c r="F358" s="105">
        <v>14.36</v>
      </c>
      <c r="G358" s="105"/>
      <c r="H358" s="243"/>
      <c r="I358" s="220"/>
      <c r="J358" s="220"/>
      <c r="K358" s="220"/>
      <c r="L358" s="220"/>
      <c r="M358" s="200"/>
      <c r="P358" s="201"/>
      <c r="R358"/>
    </row>
    <row r="359" spans="1:18" ht="13.5" customHeight="1" x14ac:dyDescent="0.2">
      <c r="A359" s="184" t="s">
        <v>286</v>
      </c>
      <c r="B359" s="94"/>
      <c r="C359" s="153" t="s">
        <v>544</v>
      </c>
      <c r="D359" s="221" t="s">
        <v>390</v>
      </c>
      <c r="E359" s="124">
        <v>5</v>
      </c>
      <c r="F359" s="105">
        <v>10.5467</v>
      </c>
      <c r="G359" s="105"/>
      <c r="H359" s="243"/>
      <c r="I359" s="220"/>
      <c r="J359" s="220"/>
      <c r="K359" s="220"/>
      <c r="L359" s="220"/>
      <c r="M359" s="200"/>
      <c r="P359" s="201"/>
      <c r="R359"/>
    </row>
    <row r="360" spans="1:18" ht="13.5" customHeight="1" x14ac:dyDescent="0.2">
      <c r="A360" s="184" t="s">
        <v>286</v>
      </c>
      <c r="B360" s="94"/>
      <c r="C360" s="153" t="s">
        <v>545</v>
      </c>
      <c r="D360" s="221" t="s">
        <v>490</v>
      </c>
      <c r="E360" s="124">
        <v>20</v>
      </c>
      <c r="F360" s="105">
        <v>9.2713999999999999</v>
      </c>
      <c r="G360" s="105"/>
      <c r="H360" s="243"/>
      <c r="I360" s="220"/>
      <c r="J360" s="220"/>
      <c r="K360" s="220"/>
      <c r="L360" s="220"/>
      <c r="M360" s="200"/>
      <c r="P360" s="201"/>
      <c r="R360"/>
    </row>
    <row r="361" spans="1:18" ht="13.5" customHeight="1" x14ac:dyDescent="0.2">
      <c r="A361" s="184" t="s">
        <v>286</v>
      </c>
      <c r="B361" s="94"/>
      <c r="C361" s="153" t="s">
        <v>546</v>
      </c>
      <c r="D361" s="221" t="s">
        <v>490</v>
      </c>
      <c r="E361" s="124">
        <v>25</v>
      </c>
      <c r="F361" s="105">
        <v>5.3754999999999997</v>
      </c>
      <c r="G361" s="105"/>
      <c r="H361" s="243"/>
      <c r="I361" s="220"/>
      <c r="J361" s="220"/>
      <c r="K361" s="220"/>
      <c r="L361" s="220"/>
      <c r="M361" s="200"/>
      <c r="P361" s="201"/>
      <c r="R361"/>
    </row>
    <row r="362" spans="1:18" ht="13.5" customHeight="1" x14ac:dyDescent="0.2">
      <c r="A362" s="184" t="s">
        <v>286</v>
      </c>
      <c r="B362" s="94"/>
      <c r="C362" s="153" t="s">
        <v>547</v>
      </c>
      <c r="D362" s="221" t="s">
        <v>489</v>
      </c>
      <c r="E362" s="124">
        <v>420</v>
      </c>
      <c r="F362" s="105">
        <v>1.8532999999999999</v>
      </c>
      <c r="G362" s="105"/>
      <c r="H362" s="243"/>
      <c r="I362" s="220"/>
      <c r="J362" s="220"/>
      <c r="K362" s="220"/>
      <c r="L362" s="220"/>
      <c r="M362" s="200"/>
      <c r="P362" s="201"/>
      <c r="R362"/>
    </row>
    <row r="363" spans="1:18" ht="13.5" customHeight="1" x14ac:dyDescent="0.2">
      <c r="A363" s="184" t="s">
        <v>286</v>
      </c>
      <c r="B363" s="94"/>
      <c r="C363" s="153" t="s">
        <v>548</v>
      </c>
      <c r="D363" s="221" t="s">
        <v>390</v>
      </c>
      <c r="E363" s="124">
        <v>40</v>
      </c>
      <c r="F363" s="105">
        <v>0.48570000000000002</v>
      </c>
      <c r="G363" s="105"/>
      <c r="H363" s="243"/>
      <c r="I363" s="220"/>
      <c r="J363" s="220"/>
      <c r="K363" s="220"/>
      <c r="L363" s="220"/>
      <c r="M363" s="200"/>
      <c r="P363" s="201"/>
      <c r="R363"/>
    </row>
    <row r="364" spans="1:18" ht="13.5" customHeight="1" x14ac:dyDescent="0.2">
      <c r="A364" s="184" t="s">
        <v>286</v>
      </c>
      <c r="B364" s="94"/>
      <c r="C364" s="153" t="s">
        <v>549</v>
      </c>
      <c r="D364" s="221" t="s">
        <v>390</v>
      </c>
      <c r="E364" s="124">
        <v>30</v>
      </c>
      <c r="F364" s="105">
        <v>0.5766</v>
      </c>
      <c r="G364" s="105"/>
      <c r="H364" s="243"/>
      <c r="I364" s="220"/>
      <c r="J364" s="220"/>
      <c r="K364" s="220"/>
      <c r="L364" s="220"/>
      <c r="M364" s="200"/>
      <c r="P364" s="201"/>
      <c r="R364"/>
    </row>
    <row r="365" spans="1:18" ht="13.5" customHeight="1" x14ac:dyDescent="0.2">
      <c r="A365" s="184" t="s">
        <v>286</v>
      </c>
      <c r="B365" s="94"/>
      <c r="C365" s="153" t="s">
        <v>550</v>
      </c>
      <c r="D365" s="221" t="s">
        <v>390</v>
      </c>
      <c r="E365" s="124">
        <v>80</v>
      </c>
      <c r="F365" s="105">
        <v>1.6277999999999999</v>
      </c>
      <c r="G365" s="105"/>
      <c r="H365" s="243"/>
      <c r="I365" s="220"/>
      <c r="J365" s="220"/>
      <c r="K365" s="220"/>
      <c r="L365" s="220"/>
      <c r="M365" s="200"/>
      <c r="P365" s="201"/>
      <c r="R365"/>
    </row>
    <row r="366" spans="1:18" ht="13.5" customHeight="1" x14ac:dyDescent="0.2">
      <c r="A366" s="184" t="s">
        <v>286</v>
      </c>
      <c r="B366" s="94"/>
      <c r="C366" s="153" t="s">
        <v>551</v>
      </c>
      <c r="D366" s="221" t="s">
        <v>390</v>
      </c>
      <c r="E366" s="124">
        <v>70</v>
      </c>
      <c r="F366" s="105">
        <v>1.1667000000000001</v>
      </c>
      <c r="G366" s="105"/>
      <c r="H366" s="243"/>
      <c r="I366" s="220"/>
      <c r="J366" s="220"/>
      <c r="K366" s="220"/>
      <c r="L366" s="220"/>
      <c r="M366" s="200"/>
      <c r="P366" s="201"/>
      <c r="R366"/>
    </row>
    <row r="367" spans="1:18" ht="13.5" customHeight="1" x14ac:dyDescent="0.2">
      <c r="A367" s="184" t="s">
        <v>286</v>
      </c>
      <c r="B367" s="94"/>
      <c r="C367" s="153" t="s">
        <v>552</v>
      </c>
      <c r="D367" s="221" t="s">
        <v>390</v>
      </c>
      <c r="E367" s="124">
        <v>120</v>
      </c>
      <c r="F367" s="105">
        <v>3.9028</v>
      </c>
      <c r="G367" s="105"/>
      <c r="H367" s="243"/>
      <c r="I367" s="220"/>
      <c r="J367" s="220"/>
      <c r="K367" s="220"/>
      <c r="L367" s="220"/>
      <c r="M367" s="200"/>
      <c r="P367" s="201"/>
      <c r="R367"/>
    </row>
    <row r="368" spans="1:18" ht="13.5" customHeight="1" x14ac:dyDescent="0.2">
      <c r="A368" s="184" t="s">
        <v>286</v>
      </c>
      <c r="B368" s="94"/>
      <c r="C368" s="153" t="s">
        <v>553</v>
      </c>
      <c r="D368" s="221" t="s">
        <v>390</v>
      </c>
      <c r="E368" s="124">
        <v>80</v>
      </c>
      <c r="F368" s="105">
        <v>0.54290000000000005</v>
      </c>
      <c r="G368" s="105"/>
      <c r="H368" s="243"/>
      <c r="I368" s="220"/>
      <c r="J368" s="220"/>
      <c r="K368" s="220"/>
      <c r="L368" s="220"/>
      <c r="M368" s="200"/>
      <c r="P368" s="201"/>
      <c r="R368"/>
    </row>
    <row r="369" spans="1:18" ht="13.5" customHeight="1" x14ac:dyDescent="0.2">
      <c r="A369" s="184" t="s">
        <v>286</v>
      </c>
      <c r="B369" s="94"/>
      <c r="C369" s="153" t="s">
        <v>554</v>
      </c>
      <c r="D369" s="221" t="s">
        <v>390</v>
      </c>
      <c r="E369" s="124">
        <v>70</v>
      </c>
      <c r="F369" s="105">
        <v>0.34289999999999998</v>
      </c>
      <c r="G369" s="105"/>
      <c r="H369" s="243"/>
      <c r="I369" s="220"/>
      <c r="J369" s="220"/>
      <c r="K369" s="220"/>
      <c r="L369" s="220"/>
      <c r="M369" s="200"/>
      <c r="P369" s="201"/>
      <c r="R369"/>
    </row>
    <row r="370" spans="1:18" ht="13.5" customHeight="1" x14ac:dyDescent="0.2">
      <c r="A370" s="184" t="s">
        <v>286</v>
      </c>
      <c r="B370" s="94"/>
      <c r="C370" s="153" t="s">
        <v>555</v>
      </c>
      <c r="D370" s="221" t="s">
        <v>390</v>
      </c>
      <c r="E370" s="124">
        <v>120</v>
      </c>
      <c r="F370" s="105">
        <v>0.8286</v>
      </c>
      <c r="G370" s="105"/>
      <c r="H370" s="243"/>
      <c r="I370" s="220"/>
      <c r="J370" s="220"/>
      <c r="K370" s="220"/>
      <c r="L370" s="220"/>
      <c r="M370" s="200"/>
      <c r="P370" s="201"/>
      <c r="R370"/>
    </row>
    <row r="371" spans="1:18" ht="13.5" customHeight="1" x14ac:dyDescent="0.2">
      <c r="A371" s="184" t="s">
        <v>286</v>
      </c>
      <c r="B371" s="94"/>
      <c r="C371" s="153" t="s">
        <v>556</v>
      </c>
      <c r="D371" s="221" t="s">
        <v>390</v>
      </c>
      <c r="E371" s="124">
        <v>80</v>
      </c>
      <c r="F371" s="105">
        <v>0.6</v>
      </c>
      <c r="G371" s="105"/>
      <c r="H371" s="243"/>
      <c r="I371" s="220"/>
      <c r="J371" s="220"/>
      <c r="K371" s="220"/>
      <c r="L371" s="220"/>
      <c r="M371" s="200"/>
      <c r="P371" s="201"/>
      <c r="R371"/>
    </row>
    <row r="372" spans="1:18" ht="13.5" customHeight="1" x14ac:dyDescent="0.2">
      <c r="A372" s="184" t="s">
        <v>286</v>
      </c>
      <c r="B372" s="94"/>
      <c r="C372" s="153" t="s">
        <v>557</v>
      </c>
      <c r="D372" s="221" t="s">
        <v>390</v>
      </c>
      <c r="E372" s="124">
        <v>70</v>
      </c>
      <c r="F372" s="105">
        <v>0.38</v>
      </c>
      <c r="G372" s="105"/>
      <c r="H372" s="243"/>
      <c r="I372" s="220"/>
      <c r="J372" s="220"/>
      <c r="K372" s="220"/>
      <c r="L372" s="220"/>
      <c r="M372" s="200"/>
      <c r="P372" s="201"/>
      <c r="R372"/>
    </row>
    <row r="373" spans="1:18" ht="13.5" customHeight="1" x14ac:dyDescent="0.2">
      <c r="A373" s="184" t="s">
        <v>286</v>
      </c>
      <c r="B373" s="94"/>
      <c r="C373" s="153" t="s">
        <v>558</v>
      </c>
      <c r="D373" s="221" t="s">
        <v>390</v>
      </c>
      <c r="E373" s="124">
        <v>120</v>
      </c>
      <c r="F373" s="105">
        <v>0.86</v>
      </c>
      <c r="G373" s="105"/>
      <c r="H373" s="243"/>
      <c r="I373" s="220"/>
      <c r="J373" s="220"/>
      <c r="K373" s="220"/>
      <c r="L373" s="220"/>
      <c r="M373" s="200"/>
      <c r="P373" s="201"/>
      <c r="R373"/>
    </row>
    <row r="374" spans="1:18" ht="13.5" customHeight="1" x14ac:dyDescent="0.2">
      <c r="A374" s="184" t="s">
        <v>286</v>
      </c>
      <c r="B374" s="94"/>
      <c r="C374" s="153" t="s">
        <v>559</v>
      </c>
      <c r="D374" s="221" t="s">
        <v>490</v>
      </c>
      <c r="E374" s="124">
        <v>20</v>
      </c>
      <c r="F374" s="105">
        <v>5.3467000000000002</v>
      </c>
      <c r="G374" s="105"/>
      <c r="H374" s="243"/>
      <c r="I374" s="220"/>
      <c r="J374" s="220"/>
      <c r="K374" s="220"/>
      <c r="L374" s="220"/>
      <c r="M374" s="200"/>
      <c r="P374" s="201"/>
      <c r="R374"/>
    </row>
    <row r="375" spans="1:18" ht="13.5" customHeight="1" x14ac:dyDescent="0.2">
      <c r="A375" s="184" t="s">
        <v>286</v>
      </c>
      <c r="B375" s="94"/>
      <c r="C375" s="153" t="s">
        <v>560</v>
      </c>
      <c r="D375" s="221" t="s">
        <v>265</v>
      </c>
      <c r="E375" s="124">
        <v>50</v>
      </c>
      <c r="F375" s="105">
        <v>1.5001</v>
      </c>
      <c r="G375" s="105"/>
      <c r="H375" s="243"/>
      <c r="I375" s="220"/>
      <c r="J375" s="220"/>
      <c r="K375" s="220"/>
      <c r="L375" s="220"/>
      <c r="M375" s="200"/>
      <c r="P375" s="201"/>
      <c r="R375"/>
    </row>
    <row r="376" spans="1:18" ht="13.5" customHeight="1" x14ac:dyDescent="0.2">
      <c r="A376" s="184" t="s">
        <v>286</v>
      </c>
      <c r="B376" s="94"/>
      <c r="C376" s="153" t="s">
        <v>561</v>
      </c>
      <c r="D376" s="221" t="s">
        <v>390</v>
      </c>
      <c r="E376" s="124">
        <v>100</v>
      </c>
      <c r="F376" s="105">
        <v>0.06</v>
      </c>
      <c r="G376" s="105"/>
      <c r="H376" s="243"/>
      <c r="I376" s="220"/>
      <c r="J376" s="220"/>
      <c r="K376" s="220"/>
      <c r="L376" s="220"/>
      <c r="M376" s="200"/>
      <c r="P376" s="201"/>
      <c r="R376"/>
    </row>
    <row r="377" spans="1:18" ht="13.5" customHeight="1" x14ac:dyDescent="0.2">
      <c r="A377" s="184" t="s">
        <v>286</v>
      </c>
      <c r="B377" s="94"/>
      <c r="C377" s="153" t="s">
        <v>562</v>
      </c>
      <c r="D377" s="221" t="s">
        <v>390</v>
      </c>
      <c r="E377" s="124">
        <v>100</v>
      </c>
      <c r="F377" s="105">
        <v>3.6400000000000002E-2</v>
      </c>
      <c r="G377" s="105"/>
      <c r="H377" s="243"/>
      <c r="I377" s="220"/>
      <c r="J377" s="220"/>
      <c r="K377" s="220"/>
      <c r="L377" s="220"/>
      <c r="M377" s="200"/>
      <c r="P377" s="201"/>
      <c r="R377"/>
    </row>
    <row r="378" spans="1:18" ht="13.5" customHeight="1" x14ac:dyDescent="0.2">
      <c r="A378" s="184" t="s">
        <v>286</v>
      </c>
      <c r="B378" s="94"/>
      <c r="C378" s="153" t="s">
        <v>617</v>
      </c>
      <c r="D378" s="221" t="s">
        <v>390</v>
      </c>
      <c r="E378" s="124">
        <v>80</v>
      </c>
      <c r="F378" s="105">
        <v>1.96</v>
      </c>
      <c r="G378" s="105"/>
      <c r="H378" s="243"/>
      <c r="I378" s="220"/>
      <c r="J378" s="220"/>
      <c r="K378" s="220"/>
      <c r="L378" s="220"/>
      <c r="M378" s="200"/>
      <c r="P378" s="201"/>
      <c r="R378"/>
    </row>
    <row r="379" spans="1:18" x14ac:dyDescent="0.2">
      <c r="A379" s="184" t="s">
        <v>286</v>
      </c>
      <c r="B379" s="94"/>
      <c r="C379" s="153" t="s">
        <v>616</v>
      </c>
      <c r="D379" s="221" t="s">
        <v>390</v>
      </c>
      <c r="E379" s="124">
        <v>66</v>
      </c>
      <c r="F379" s="105">
        <v>3.4533</v>
      </c>
      <c r="G379" s="105"/>
      <c r="H379" s="243"/>
      <c r="I379" s="220"/>
      <c r="J379" s="220"/>
      <c r="K379" s="220"/>
      <c r="L379" s="220"/>
      <c r="M379" s="200"/>
      <c r="P379" s="201"/>
      <c r="R379"/>
    </row>
    <row r="380" spans="1:18" ht="14.25" customHeight="1" x14ac:dyDescent="0.2">
      <c r="A380" s="184" t="s">
        <v>286</v>
      </c>
      <c r="B380" s="94"/>
      <c r="C380" s="153" t="s">
        <v>615</v>
      </c>
      <c r="D380" s="221" t="s">
        <v>390</v>
      </c>
      <c r="E380" s="124">
        <v>20</v>
      </c>
      <c r="F380" s="105">
        <v>3.64</v>
      </c>
      <c r="G380" s="105"/>
      <c r="H380" s="243"/>
      <c r="I380" s="243"/>
      <c r="J380" s="220"/>
      <c r="K380" s="220"/>
      <c r="L380" s="220"/>
      <c r="M380" s="220"/>
    </row>
    <row r="381" spans="1:18" x14ac:dyDescent="0.2">
      <c r="A381" s="184" t="s">
        <v>286</v>
      </c>
      <c r="B381" s="94"/>
      <c r="C381" s="153" t="s">
        <v>563</v>
      </c>
      <c r="D381" s="221" t="s">
        <v>390</v>
      </c>
      <c r="E381" s="124">
        <v>1</v>
      </c>
      <c r="F381" s="105">
        <v>340.02670000000001</v>
      </c>
      <c r="G381" s="105"/>
      <c r="H381" s="243"/>
      <c r="I381" s="243"/>
      <c r="J381" s="220"/>
      <c r="K381" s="220"/>
      <c r="L381" s="220"/>
      <c r="M381" s="220"/>
    </row>
    <row r="382" spans="1:18" s="307" customFormat="1" x14ac:dyDescent="0.2">
      <c r="A382" s="184" t="s">
        <v>286</v>
      </c>
      <c r="B382" s="94"/>
      <c r="C382" s="153" t="s">
        <v>564</v>
      </c>
      <c r="D382" s="221" t="s">
        <v>390</v>
      </c>
      <c r="E382" s="124">
        <v>3</v>
      </c>
      <c r="F382" s="105">
        <v>153.01329999999999</v>
      </c>
      <c r="G382" s="105"/>
      <c r="H382" s="303"/>
      <c r="I382" s="303"/>
      <c r="J382" s="304"/>
      <c r="K382" s="304"/>
      <c r="L382" s="304"/>
      <c r="M382" s="304"/>
      <c r="N382" s="305"/>
      <c r="O382" s="305"/>
      <c r="P382" s="305"/>
      <c r="Q382" s="306"/>
      <c r="R382" s="306"/>
    </row>
    <row r="383" spans="1:18" x14ac:dyDescent="0.2">
      <c r="A383" s="184" t="s">
        <v>286</v>
      </c>
      <c r="B383" s="94"/>
      <c r="C383" s="153" t="s">
        <v>614</v>
      </c>
      <c r="D383" s="221" t="s">
        <v>565</v>
      </c>
      <c r="E383" s="124">
        <v>4</v>
      </c>
      <c r="F383" s="105">
        <v>71.784599999999998</v>
      </c>
      <c r="G383" s="105"/>
      <c r="H383" s="243"/>
      <c r="I383" s="243"/>
      <c r="J383" s="220"/>
      <c r="K383" s="220"/>
      <c r="L383" s="220"/>
      <c r="M383" s="220"/>
    </row>
    <row r="384" spans="1:18" x14ac:dyDescent="0.2">
      <c r="A384" s="184" t="s">
        <v>286</v>
      </c>
      <c r="B384" s="94"/>
      <c r="C384" s="153" t="s">
        <v>613</v>
      </c>
      <c r="D384" s="221" t="s">
        <v>565</v>
      </c>
      <c r="E384" s="124">
        <v>6</v>
      </c>
      <c r="F384" s="105">
        <v>55.218899999999998</v>
      </c>
      <c r="G384" s="105"/>
      <c r="H384" s="243"/>
      <c r="I384" s="243"/>
      <c r="J384" s="220"/>
      <c r="K384" s="220"/>
      <c r="L384" s="220"/>
      <c r="M384" s="220"/>
    </row>
    <row r="385" spans="1:18" s="307" customFormat="1" ht="24" x14ac:dyDescent="0.2">
      <c r="A385" s="184" t="s">
        <v>286</v>
      </c>
      <c r="B385" s="94"/>
      <c r="C385" s="327" t="s">
        <v>542</v>
      </c>
      <c r="D385" s="221" t="s">
        <v>492</v>
      </c>
      <c r="E385" s="264">
        <v>1</v>
      </c>
      <c r="F385" s="105">
        <v>68000</v>
      </c>
      <c r="G385" s="105"/>
      <c r="H385" s="303"/>
      <c r="I385" s="303"/>
      <c r="J385" s="304"/>
      <c r="K385" s="304"/>
      <c r="L385" s="304"/>
      <c r="M385" s="304"/>
      <c r="N385" s="305"/>
      <c r="O385" s="305"/>
      <c r="P385" s="305"/>
      <c r="Q385" s="306"/>
      <c r="R385" s="306"/>
    </row>
    <row r="386" spans="1:18" x14ac:dyDescent="0.2">
      <c r="A386" s="193"/>
      <c r="H386" s="243"/>
      <c r="I386" s="243"/>
      <c r="J386" s="220"/>
      <c r="K386" s="220"/>
      <c r="L386" s="220"/>
      <c r="M386" s="220"/>
    </row>
    <row r="387" spans="1:18" s="307" customFormat="1" x14ac:dyDescent="0.2">
      <c r="A387" s="294"/>
      <c r="B387" s="289">
        <v>20</v>
      </c>
      <c r="C387" s="358" t="s">
        <v>384</v>
      </c>
      <c r="D387" s="290"/>
      <c r="E387" s="291"/>
      <c r="F387" s="292"/>
      <c r="G387" s="293">
        <f>SUM(G388,G391,G393,G408,G417,G422)</f>
        <v>0</v>
      </c>
      <c r="H387" s="303"/>
      <c r="I387" s="303"/>
      <c r="J387" s="304"/>
      <c r="K387" s="304"/>
      <c r="L387" s="304"/>
      <c r="M387" s="304"/>
      <c r="N387" s="305"/>
      <c r="O387" s="305"/>
      <c r="P387" s="305"/>
      <c r="Q387" s="306"/>
      <c r="R387" s="306"/>
    </row>
    <row r="388" spans="1:18" x14ac:dyDescent="0.2">
      <c r="A388" s="300"/>
      <c r="B388" s="102" t="s">
        <v>425</v>
      </c>
      <c r="C388" s="286" t="s">
        <v>391</v>
      </c>
      <c r="D388" s="301"/>
      <c r="E388" s="288"/>
      <c r="F388" s="302"/>
      <c r="G388" s="96">
        <f>SUM(G389:G390)</f>
        <v>0</v>
      </c>
      <c r="H388" s="243"/>
      <c r="I388" s="243"/>
      <c r="J388" s="220"/>
      <c r="K388" s="220"/>
      <c r="L388" s="220"/>
      <c r="M388" s="220"/>
    </row>
    <row r="389" spans="1:18" ht="24" x14ac:dyDescent="0.2">
      <c r="A389" s="184" t="s">
        <v>286</v>
      </c>
      <c r="B389" s="103"/>
      <c r="C389" s="285" t="s">
        <v>610</v>
      </c>
      <c r="D389" s="146" t="s">
        <v>389</v>
      </c>
      <c r="E389" s="124">
        <v>2</v>
      </c>
      <c r="F389" s="268">
        <v>24540.999999999996</v>
      </c>
      <c r="G389" s="105"/>
      <c r="H389" s="243"/>
      <c r="I389" s="243"/>
      <c r="J389" s="220"/>
      <c r="K389" s="220"/>
      <c r="L389" s="220"/>
      <c r="M389" s="220"/>
    </row>
    <row r="390" spans="1:18" ht="24" x14ac:dyDescent="0.2">
      <c r="A390" s="184" t="s">
        <v>286</v>
      </c>
      <c r="B390" s="103"/>
      <c r="C390" s="285" t="s">
        <v>611</v>
      </c>
      <c r="D390" s="146" t="s">
        <v>389</v>
      </c>
      <c r="E390" s="124">
        <v>1</v>
      </c>
      <c r="F390" s="268">
        <v>10752.5</v>
      </c>
      <c r="G390" s="105"/>
      <c r="H390" s="243"/>
      <c r="I390" s="243"/>
      <c r="J390" s="220"/>
      <c r="K390" s="220"/>
      <c r="L390" s="220"/>
      <c r="M390" s="220"/>
    </row>
    <row r="391" spans="1:18" x14ac:dyDescent="0.2">
      <c r="A391" s="300"/>
      <c r="B391" s="102" t="s">
        <v>426</v>
      </c>
      <c r="C391" s="287" t="s">
        <v>392</v>
      </c>
      <c r="D391" s="301"/>
      <c r="E391" s="288"/>
      <c r="F391" s="302"/>
      <c r="G391" s="96">
        <f>SUM(G392)</f>
        <v>0</v>
      </c>
      <c r="H391" s="243"/>
      <c r="I391" s="243"/>
      <c r="J391" s="220"/>
      <c r="K391" s="220"/>
      <c r="L391" s="220"/>
      <c r="M391" s="220"/>
    </row>
    <row r="392" spans="1:18" ht="24" x14ac:dyDescent="0.2">
      <c r="A392" s="184" t="s">
        <v>286</v>
      </c>
      <c r="B392" s="103"/>
      <c r="C392" s="285" t="s">
        <v>612</v>
      </c>
      <c r="D392" s="146" t="s">
        <v>389</v>
      </c>
      <c r="E392" s="124">
        <v>1</v>
      </c>
      <c r="F392" s="268">
        <v>252.99999999999997</v>
      </c>
      <c r="G392" s="105"/>
      <c r="H392" s="243"/>
      <c r="I392" s="243"/>
      <c r="J392" s="220"/>
      <c r="K392" s="220"/>
      <c r="L392" s="220"/>
      <c r="M392" s="220"/>
    </row>
    <row r="393" spans="1:18" x14ac:dyDescent="0.2">
      <c r="A393" s="300"/>
      <c r="B393" s="102" t="s">
        <v>427</v>
      </c>
      <c r="C393" s="287" t="s">
        <v>393</v>
      </c>
      <c r="D393" s="301"/>
      <c r="E393" s="288"/>
      <c r="F393" s="302"/>
      <c r="G393" s="96">
        <f>SUM(G394:G404)</f>
        <v>0</v>
      </c>
      <c r="H393" s="243"/>
      <c r="I393" s="243"/>
      <c r="J393" s="220"/>
      <c r="K393" s="220"/>
      <c r="L393" s="220"/>
      <c r="M393" s="220"/>
    </row>
    <row r="394" spans="1:18" ht="24" x14ac:dyDescent="0.2">
      <c r="A394" s="184" t="s">
        <v>286</v>
      </c>
      <c r="B394" s="103"/>
      <c r="C394" s="285" t="s">
        <v>398</v>
      </c>
      <c r="D394" s="146" t="s">
        <v>390</v>
      </c>
      <c r="E394" s="124">
        <v>16</v>
      </c>
      <c r="F394" s="268">
        <v>170.39879999999999</v>
      </c>
      <c r="G394" s="105"/>
      <c r="H394" s="243"/>
      <c r="I394" s="243"/>
      <c r="J394" s="220"/>
      <c r="K394" s="220"/>
      <c r="L394" s="220"/>
      <c r="M394" s="220"/>
    </row>
    <row r="395" spans="1:18" ht="24" x14ac:dyDescent="0.2">
      <c r="A395" s="184" t="s">
        <v>286</v>
      </c>
      <c r="B395" s="103"/>
      <c r="C395" s="285" t="s">
        <v>399</v>
      </c>
      <c r="D395" s="146" t="s">
        <v>390</v>
      </c>
      <c r="E395" s="124">
        <v>2</v>
      </c>
      <c r="F395" s="268">
        <v>175.31799999999998</v>
      </c>
      <c r="G395" s="105"/>
      <c r="H395" s="243"/>
      <c r="I395" s="243"/>
      <c r="J395" s="220"/>
      <c r="K395" s="220"/>
      <c r="L395" s="220"/>
      <c r="M395" s="220"/>
    </row>
    <row r="396" spans="1:18" ht="24" x14ac:dyDescent="0.2">
      <c r="A396" s="184" t="s">
        <v>286</v>
      </c>
      <c r="B396" s="103"/>
      <c r="C396" s="285" t="s">
        <v>400</v>
      </c>
      <c r="D396" s="146" t="s">
        <v>390</v>
      </c>
      <c r="E396" s="124">
        <v>5</v>
      </c>
      <c r="F396" s="268">
        <v>175.31799999999998</v>
      </c>
      <c r="G396" s="105"/>
      <c r="H396" s="243"/>
      <c r="I396" s="243"/>
      <c r="J396" s="220"/>
      <c r="K396" s="220"/>
      <c r="L396" s="220"/>
      <c r="M396" s="220"/>
    </row>
    <row r="397" spans="1:18" ht="24" x14ac:dyDescent="0.2">
      <c r="A397" s="184" t="s">
        <v>286</v>
      </c>
      <c r="B397" s="103"/>
      <c r="C397" s="285" t="s">
        <v>401</v>
      </c>
      <c r="D397" s="146" t="s">
        <v>390</v>
      </c>
      <c r="E397" s="124">
        <v>2</v>
      </c>
      <c r="F397" s="268">
        <v>325.61099999999999</v>
      </c>
      <c r="G397" s="105"/>
      <c r="H397" s="243"/>
      <c r="I397" s="243"/>
      <c r="J397" s="220"/>
      <c r="K397" s="220"/>
      <c r="L397" s="220"/>
      <c r="M397" s="220"/>
    </row>
    <row r="398" spans="1:18" x14ac:dyDescent="0.2">
      <c r="A398" s="184" t="s">
        <v>286</v>
      </c>
      <c r="B398" s="103"/>
      <c r="C398" s="285" t="s">
        <v>402</v>
      </c>
      <c r="D398" s="146" t="s">
        <v>390</v>
      </c>
      <c r="E398" s="124">
        <v>2</v>
      </c>
      <c r="F398" s="268">
        <v>268.125</v>
      </c>
      <c r="G398" s="105"/>
      <c r="H398" s="243"/>
      <c r="I398" s="243"/>
      <c r="J398" s="220"/>
      <c r="K398" s="220"/>
      <c r="L398" s="220"/>
      <c r="M398" s="220"/>
    </row>
    <row r="399" spans="1:18" s="307" customFormat="1" ht="24" x14ac:dyDescent="0.2">
      <c r="A399" s="184" t="s">
        <v>286</v>
      </c>
      <c r="B399" s="103"/>
      <c r="C399" s="285" t="s">
        <v>403</v>
      </c>
      <c r="D399" s="146" t="s">
        <v>390</v>
      </c>
      <c r="E399" s="124">
        <v>1</v>
      </c>
      <c r="F399" s="268">
        <v>301.01500000000004</v>
      </c>
      <c r="G399" s="105"/>
      <c r="H399" s="303"/>
      <c r="I399" s="303"/>
      <c r="J399" s="304"/>
      <c r="K399" s="304"/>
      <c r="L399" s="304"/>
      <c r="M399" s="304"/>
      <c r="N399" s="305"/>
      <c r="O399" s="305"/>
      <c r="P399" s="305"/>
      <c r="Q399" s="306"/>
      <c r="R399" s="306"/>
    </row>
    <row r="400" spans="1:18" x14ac:dyDescent="0.2">
      <c r="A400" s="184" t="s">
        <v>286</v>
      </c>
      <c r="B400" s="103"/>
      <c r="C400" s="285" t="s">
        <v>404</v>
      </c>
      <c r="D400" s="146" t="s">
        <v>390</v>
      </c>
      <c r="E400" s="124">
        <v>2</v>
      </c>
      <c r="F400" s="268">
        <v>1358.5</v>
      </c>
      <c r="G400" s="105"/>
      <c r="H400" s="243"/>
      <c r="I400" s="243"/>
      <c r="J400" s="220"/>
      <c r="K400" s="220"/>
      <c r="L400" s="220"/>
      <c r="M400" s="220"/>
    </row>
    <row r="401" spans="1:13" x14ac:dyDescent="0.2">
      <c r="A401" s="184" t="s">
        <v>286</v>
      </c>
      <c r="B401" s="103"/>
      <c r="C401" s="285" t="s">
        <v>405</v>
      </c>
      <c r="D401" s="146" t="s">
        <v>390</v>
      </c>
      <c r="E401" s="124">
        <v>1</v>
      </c>
      <c r="F401" s="268">
        <v>1573</v>
      </c>
      <c r="G401" s="105"/>
      <c r="H401" s="243"/>
      <c r="I401" s="243"/>
      <c r="J401" s="220"/>
      <c r="K401" s="220"/>
      <c r="L401" s="220"/>
      <c r="M401" s="220"/>
    </row>
    <row r="402" spans="1:13" ht="24" x14ac:dyDescent="0.2">
      <c r="A402" s="184" t="s">
        <v>286</v>
      </c>
      <c r="B402" s="103"/>
      <c r="C402" s="285" t="s">
        <v>406</v>
      </c>
      <c r="D402" s="146" t="s">
        <v>390</v>
      </c>
      <c r="E402" s="124">
        <v>3</v>
      </c>
      <c r="F402" s="268">
        <v>100.815</v>
      </c>
      <c r="G402" s="105"/>
      <c r="H402" s="243"/>
      <c r="I402" s="243"/>
      <c r="J402" s="220"/>
      <c r="K402" s="220"/>
      <c r="L402" s="220"/>
      <c r="M402" s="220"/>
    </row>
    <row r="403" spans="1:13" ht="24" x14ac:dyDescent="0.2">
      <c r="A403" s="184" t="s">
        <v>286</v>
      </c>
      <c r="B403" s="103"/>
      <c r="C403" s="285" t="s">
        <v>407</v>
      </c>
      <c r="D403" s="146" t="s">
        <v>390</v>
      </c>
      <c r="E403" s="124">
        <v>2</v>
      </c>
      <c r="F403" s="268">
        <v>65.78</v>
      </c>
      <c r="G403" s="105"/>
      <c r="H403" s="243"/>
      <c r="I403" s="243"/>
      <c r="J403" s="220"/>
      <c r="K403" s="220"/>
      <c r="L403" s="220"/>
      <c r="M403" s="220"/>
    </row>
    <row r="404" spans="1:13" ht="24" x14ac:dyDescent="0.2">
      <c r="A404" s="184" t="s">
        <v>286</v>
      </c>
      <c r="B404" s="103"/>
      <c r="C404" s="285" t="s">
        <v>408</v>
      </c>
      <c r="D404" s="146" t="s">
        <v>390</v>
      </c>
      <c r="E404" s="124">
        <v>1</v>
      </c>
      <c r="F404" s="268">
        <v>2145</v>
      </c>
      <c r="G404" s="105"/>
      <c r="H404" s="243"/>
      <c r="I404" s="243"/>
      <c r="J404" s="220"/>
      <c r="K404" s="220"/>
      <c r="L404" s="220"/>
      <c r="M404" s="220"/>
    </row>
    <row r="405" spans="1:13" x14ac:dyDescent="0.2">
      <c r="A405" s="366" t="s">
        <v>20</v>
      </c>
      <c r="B405" s="367" t="s">
        <v>136</v>
      </c>
      <c r="C405" s="368" t="s">
        <v>134</v>
      </c>
      <c r="D405" s="369" t="s">
        <v>0</v>
      </c>
      <c r="E405" s="370" t="s">
        <v>25</v>
      </c>
      <c r="F405" s="374" t="s">
        <v>579</v>
      </c>
      <c r="G405" s="373" t="s">
        <v>580</v>
      </c>
      <c r="H405" s="243"/>
      <c r="I405" s="243"/>
      <c r="J405" s="220"/>
      <c r="K405" s="220"/>
      <c r="L405" s="220"/>
      <c r="M405" s="220"/>
    </row>
    <row r="406" spans="1:13" x14ac:dyDescent="0.2">
      <c r="A406" s="366"/>
      <c r="B406" s="367"/>
      <c r="C406" s="368"/>
      <c r="D406" s="369"/>
      <c r="E406" s="370"/>
      <c r="F406" s="374"/>
      <c r="G406" s="373"/>
      <c r="H406" s="243"/>
      <c r="I406" s="243"/>
      <c r="J406" s="220"/>
      <c r="K406" s="220"/>
      <c r="L406" s="220"/>
      <c r="M406" s="220"/>
    </row>
    <row r="407" spans="1:13" x14ac:dyDescent="0.2">
      <c r="A407" s="175"/>
      <c r="B407" s="51"/>
      <c r="C407" s="40"/>
      <c r="D407" s="51"/>
      <c r="E407" s="162"/>
      <c r="F407" s="111"/>
      <c r="G407" s="98"/>
      <c r="H407" s="243"/>
      <c r="I407" s="243"/>
      <c r="J407" s="220"/>
      <c r="K407" s="220"/>
      <c r="L407" s="220"/>
      <c r="M407" s="220"/>
    </row>
    <row r="408" spans="1:13" ht="24" x14ac:dyDescent="0.2">
      <c r="A408" s="300"/>
      <c r="B408" s="102" t="s">
        <v>428</v>
      </c>
      <c r="C408" s="287" t="s">
        <v>409</v>
      </c>
      <c r="D408" s="301"/>
      <c r="E408" s="288"/>
      <c r="F408" s="302"/>
      <c r="G408" s="96">
        <f>SUM(G409:G416)</f>
        <v>0</v>
      </c>
      <c r="H408" s="243"/>
      <c r="I408" s="243"/>
      <c r="J408" s="220"/>
      <c r="K408" s="220"/>
      <c r="L408" s="220"/>
      <c r="M408" s="220"/>
    </row>
    <row r="409" spans="1:13" x14ac:dyDescent="0.2">
      <c r="A409" s="184" t="s">
        <v>286</v>
      </c>
      <c r="B409" s="102"/>
      <c r="C409" s="285" t="s">
        <v>410</v>
      </c>
      <c r="D409" s="146" t="s">
        <v>394</v>
      </c>
      <c r="E409" s="124">
        <v>56.15</v>
      </c>
      <c r="F409" s="268">
        <v>22.048000000000002</v>
      </c>
      <c r="G409" s="105"/>
      <c r="H409" s="243"/>
      <c r="I409" s="243"/>
      <c r="J409" s="220"/>
      <c r="K409" s="220"/>
      <c r="L409" s="220"/>
      <c r="M409" s="220"/>
    </row>
    <row r="410" spans="1:13" x14ac:dyDescent="0.2">
      <c r="A410" s="184" t="s">
        <v>286</v>
      </c>
      <c r="B410" s="102"/>
      <c r="C410" s="285" t="s">
        <v>411</v>
      </c>
      <c r="D410" s="146" t="s">
        <v>394</v>
      </c>
      <c r="E410" s="124">
        <v>622.86</v>
      </c>
      <c r="F410" s="268">
        <v>22.048000000000002</v>
      </c>
      <c r="G410" s="105"/>
      <c r="H410" s="243"/>
      <c r="I410" s="243"/>
      <c r="J410" s="220"/>
      <c r="K410" s="220"/>
      <c r="L410" s="220"/>
      <c r="M410" s="220"/>
    </row>
    <row r="411" spans="1:13" x14ac:dyDescent="0.2">
      <c r="A411" s="184" t="s">
        <v>286</v>
      </c>
      <c r="B411" s="102"/>
      <c r="C411" s="285" t="s">
        <v>412</v>
      </c>
      <c r="D411" s="146" t="s">
        <v>394</v>
      </c>
      <c r="E411" s="124">
        <v>403.68</v>
      </c>
      <c r="F411" s="268">
        <v>22.047999999999998</v>
      </c>
      <c r="G411" s="105"/>
      <c r="H411" s="243"/>
      <c r="I411" s="243"/>
      <c r="J411" s="220"/>
      <c r="K411" s="220"/>
      <c r="L411" s="220"/>
      <c r="M411" s="220"/>
    </row>
    <row r="412" spans="1:13" x14ac:dyDescent="0.2">
      <c r="A412" s="184" t="s">
        <v>286</v>
      </c>
      <c r="B412" s="102"/>
      <c r="C412" s="285" t="s">
        <v>413</v>
      </c>
      <c r="D412" s="146" t="s">
        <v>394</v>
      </c>
      <c r="E412" s="124">
        <v>286.10000000000002</v>
      </c>
      <c r="F412" s="268">
        <v>22.919</v>
      </c>
      <c r="G412" s="105"/>
      <c r="H412" s="243"/>
      <c r="I412" s="243"/>
      <c r="J412" s="220"/>
      <c r="K412" s="220"/>
      <c r="L412" s="220"/>
      <c r="M412" s="220"/>
    </row>
    <row r="413" spans="1:13" x14ac:dyDescent="0.2">
      <c r="A413" s="184" t="s">
        <v>286</v>
      </c>
      <c r="B413" s="102"/>
      <c r="C413" s="285" t="s">
        <v>414</v>
      </c>
      <c r="D413" s="146" t="s">
        <v>21</v>
      </c>
      <c r="E413" s="124">
        <v>30</v>
      </c>
      <c r="F413" s="268">
        <v>12.155000000000001</v>
      </c>
      <c r="G413" s="105"/>
      <c r="H413" s="243"/>
      <c r="I413" s="243"/>
      <c r="J413" s="220"/>
      <c r="K413" s="220"/>
      <c r="L413" s="220"/>
      <c r="M413" s="220"/>
    </row>
    <row r="414" spans="1:13" x14ac:dyDescent="0.2">
      <c r="A414" s="184" t="s">
        <v>286</v>
      </c>
      <c r="B414" s="102"/>
      <c r="C414" s="285" t="s">
        <v>415</v>
      </c>
      <c r="D414" s="146" t="s">
        <v>21</v>
      </c>
      <c r="E414" s="124">
        <v>1.5</v>
      </c>
      <c r="F414" s="268">
        <v>3.0030000000000001</v>
      </c>
      <c r="G414" s="105"/>
      <c r="H414" s="243"/>
      <c r="I414" s="243"/>
      <c r="J414" s="220"/>
      <c r="K414" s="220"/>
      <c r="L414" s="220"/>
      <c r="M414" s="220"/>
    </row>
    <row r="415" spans="1:13" x14ac:dyDescent="0.2">
      <c r="A415" s="184" t="s">
        <v>286</v>
      </c>
      <c r="B415" s="102"/>
      <c r="C415" s="285" t="s">
        <v>416</v>
      </c>
      <c r="D415" s="146" t="s">
        <v>1</v>
      </c>
      <c r="E415" s="124">
        <v>216.8</v>
      </c>
      <c r="F415" s="268">
        <v>9.0409963099631003</v>
      </c>
      <c r="G415" s="105"/>
      <c r="H415" s="243"/>
      <c r="I415" s="243"/>
      <c r="J415" s="220"/>
      <c r="K415" s="220"/>
      <c r="L415" s="220"/>
      <c r="M415" s="220"/>
    </row>
    <row r="416" spans="1:13" ht="24" x14ac:dyDescent="0.2">
      <c r="A416" s="184" t="s">
        <v>286</v>
      </c>
      <c r="B416" s="102"/>
      <c r="C416" s="285" t="s">
        <v>417</v>
      </c>
      <c r="D416" s="146" t="s">
        <v>227</v>
      </c>
      <c r="E416" s="124">
        <v>1</v>
      </c>
      <c r="F416" s="268">
        <v>362.89499999999998</v>
      </c>
      <c r="G416" s="105"/>
      <c r="H416" s="243"/>
      <c r="I416" s="243"/>
      <c r="J416" s="220"/>
      <c r="K416" s="220"/>
      <c r="L416" s="220"/>
      <c r="M416" s="220"/>
    </row>
    <row r="417" spans="1:13" x14ac:dyDescent="0.2">
      <c r="A417" s="188"/>
      <c r="B417" s="102" t="s">
        <v>429</v>
      </c>
      <c r="C417" s="287" t="s">
        <v>395</v>
      </c>
      <c r="D417" s="146"/>
      <c r="E417" s="124"/>
      <c r="F417" s="268"/>
      <c r="G417" s="96">
        <f>SUM(G418:G421)</f>
        <v>0</v>
      </c>
      <c r="H417" s="243"/>
      <c r="I417" s="243"/>
      <c r="J417" s="220"/>
      <c r="K417" s="220"/>
      <c r="L417" s="220"/>
      <c r="M417" s="220"/>
    </row>
    <row r="418" spans="1:13" x14ac:dyDescent="0.2">
      <c r="A418" s="184" t="s">
        <v>286</v>
      </c>
      <c r="B418" s="102"/>
      <c r="C418" s="285" t="s">
        <v>418</v>
      </c>
      <c r="D418" s="146" t="s">
        <v>265</v>
      </c>
      <c r="E418" s="124">
        <v>1</v>
      </c>
      <c r="F418" s="268">
        <v>715</v>
      </c>
      <c r="G418" s="105"/>
      <c r="H418" s="243"/>
      <c r="I418" s="243"/>
      <c r="J418" s="220"/>
      <c r="K418" s="220"/>
      <c r="L418" s="220"/>
      <c r="M418" s="220"/>
    </row>
    <row r="419" spans="1:13" x14ac:dyDescent="0.2">
      <c r="A419" s="184" t="s">
        <v>286</v>
      </c>
      <c r="B419" s="102"/>
      <c r="C419" s="285" t="s">
        <v>419</v>
      </c>
      <c r="D419" s="146" t="s">
        <v>265</v>
      </c>
      <c r="E419" s="124">
        <v>1</v>
      </c>
      <c r="F419" s="268">
        <v>429</v>
      </c>
      <c r="G419" s="105"/>
      <c r="H419" s="243"/>
      <c r="I419" s="243"/>
      <c r="J419" s="220"/>
      <c r="K419" s="220"/>
      <c r="L419" s="220"/>
      <c r="M419" s="220"/>
    </row>
    <row r="420" spans="1:13" x14ac:dyDescent="0.2">
      <c r="A420" s="184" t="s">
        <v>286</v>
      </c>
      <c r="B420" s="102"/>
      <c r="C420" s="285" t="s">
        <v>420</v>
      </c>
      <c r="D420" s="146" t="s">
        <v>389</v>
      </c>
      <c r="E420" s="124">
        <v>3</v>
      </c>
      <c r="F420" s="268">
        <v>357.5</v>
      </c>
      <c r="G420" s="105"/>
      <c r="H420" s="243"/>
      <c r="I420" s="243"/>
      <c r="J420" s="220"/>
      <c r="K420" s="220"/>
      <c r="L420" s="220"/>
      <c r="M420" s="220"/>
    </row>
    <row r="421" spans="1:13" ht="24" x14ac:dyDescent="0.2">
      <c r="A421" s="184" t="s">
        <v>286</v>
      </c>
      <c r="B421" s="102"/>
      <c r="C421" s="285" t="s">
        <v>421</v>
      </c>
      <c r="D421" s="146" t="s">
        <v>389</v>
      </c>
      <c r="E421" s="124">
        <v>3</v>
      </c>
      <c r="F421" s="268">
        <v>975</v>
      </c>
      <c r="G421" s="105"/>
      <c r="H421" s="243"/>
      <c r="I421" s="243"/>
      <c r="J421" s="220"/>
      <c r="K421" s="220"/>
      <c r="L421" s="220"/>
      <c r="M421" s="220"/>
    </row>
    <row r="422" spans="1:13" x14ac:dyDescent="0.2">
      <c r="A422" s="188"/>
      <c r="B422" s="102" t="s">
        <v>430</v>
      </c>
      <c r="C422" s="287" t="s">
        <v>396</v>
      </c>
      <c r="D422" s="146"/>
      <c r="E422" s="124"/>
      <c r="F422" s="268"/>
      <c r="G422" s="96">
        <f>SUM(G423:G425)</f>
        <v>0</v>
      </c>
      <c r="H422" s="243"/>
      <c r="I422" s="243"/>
      <c r="J422" s="220"/>
      <c r="K422" s="220"/>
      <c r="L422" s="220"/>
      <c r="M422" s="220"/>
    </row>
    <row r="423" spans="1:13" x14ac:dyDescent="0.2">
      <c r="A423" s="184" t="s">
        <v>286</v>
      </c>
      <c r="B423" s="102"/>
      <c r="C423" s="285" t="s">
        <v>422</v>
      </c>
      <c r="D423" s="146" t="s">
        <v>397</v>
      </c>
      <c r="E423" s="124">
        <v>1</v>
      </c>
      <c r="F423" s="268">
        <v>3251.3</v>
      </c>
      <c r="G423" s="105"/>
      <c r="H423" s="243"/>
      <c r="I423" s="243"/>
      <c r="J423" s="220"/>
      <c r="K423" s="220"/>
      <c r="L423" s="220"/>
      <c r="M423" s="220"/>
    </row>
    <row r="424" spans="1:13" x14ac:dyDescent="0.2">
      <c r="A424" s="184" t="s">
        <v>286</v>
      </c>
      <c r="B424" s="102"/>
      <c r="C424" s="285" t="s">
        <v>423</v>
      </c>
      <c r="D424" s="146" t="s">
        <v>397</v>
      </c>
      <c r="E424" s="124">
        <v>1</v>
      </c>
      <c r="F424" s="268">
        <v>1951.3</v>
      </c>
      <c r="G424" s="105"/>
      <c r="H424" s="243"/>
      <c r="I424" s="243"/>
      <c r="J424" s="220"/>
      <c r="K424" s="220"/>
      <c r="L424" s="220"/>
      <c r="M424" s="220"/>
    </row>
    <row r="425" spans="1:13" x14ac:dyDescent="0.2">
      <c r="A425" s="184" t="s">
        <v>286</v>
      </c>
      <c r="B425" s="102"/>
      <c r="C425" s="285" t="s">
        <v>424</v>
      </c>
      <c r="D425" s="146" t="s">
        <v>397</v>
      </c>
      <c r="E425" s="124">
        <v>1</v>
      </c>
      <c r="F425" s="268">
        <v>1301.3</v>
      </c>
      <c r="G425" s="105"/>
      <c r="H425" s="243"/>
      <c r="I425" s="243"/>
      <c r="J425" s="220"/>
      <c r="K425" s="220"/>
      <c r="L425" s="220"/>
      <c r="M425" s="220"/>
    </row>
    <row r="426" spans="1:13" x14ac:dyDescent="0.2">
      <c r="A426" s="188"/>
      <c r="B426" s="102"/>
      <c r="C426" s="359"/>
      <c r="D426" s="146"/>
      <c r="E426" s="283"/>
      <c r="F426" s="284"/>
      <c r="G426" s="220"/>
      <c r="H426" s="243"/>
      <c r="I426" s="243"/>
      <c r="J426" s="220"/>
      <c r="K426" s="220"/>
      <c r="L426" s="220"/>
      <c r="M426" s="220"/>
    </row>
    <row r="427" spans="1:13" x14ac:dyDescent="0.2">
      <c r="A427" s="308"/>
      <c r="B427" s="289">
        <v>21</v>
      </c>
      <c r="C427" s="358" t="s">
        <v>388</v>
      </c>
      <c r="D427" s="290"/>
      <c r="E427" s="291"/>
      <c r="F427" s="292"/>
      <c r="G427" s="293">
        <f>SUM(G428:G438)</f>
        <v>0</v>
      </c>
      <c r="H427" s="243"/>
      <c r="I427" s="243"/>
      <c r="J427" s="220"/>
      <c r="K427" s="220"/>
      <c r="L427" s="220"/>
      <c r="M427" s="220"/>
    </row>
    <row r="428" spans="1:13" x14ac:dyDescent="0.2">
      <c r="A428" s="184" t="s">
        <v>286</v>
      </c>
      <c r="B428" s="94"/>
      <c r="C428" s="365" t="s">
        <v>608</v>
      </c>
      <c r="D428" s="221" t="s">
        <v>566</v>
      </c>
      <c r="E428" s="124">
        <v>43</v>
      </c>
      <c r="F428" s="105">
        <v>117.4</v>
      </c>
      <c r="G428" s="105"/>
      <c r="H428" s="243"/>
      <c r="I428" s="243"/>
      <c r="J428" s="220"/>
      <c r="K428" s="220"/>
      <c r="L428" s="220"/>
      <c r="M428" s="220"/>
    </row>
    <row r="429" spans="1:13" x14ac:dyDescent="0.2">
      <c r="A429" s="184" t="s">
        <v>286</v>
      </c>
      <c r="B429" s="94"/>
      <c r="C429" s="365" t="s">
        <v>609</v>
      </c>
      <c r="D429" s="221" t="s">
        <v>566</v>
      </c>
      <c r="E429" s="124">
        <v>53</v>
      </c>
      <c r="F429" s="105">
        <v>429.55</v>
      </c>
      <c r="G429" s="105"/>
      <c r="H429" s="243"/>
      <c r="I429" s="243"/>
      <c r="J429" s="220"/>
      <c r="K429" s="220"/>
      <c r="L429" s="220"/>
      <c r="M429" s="220"/>
    </row>
    <row r="430" spans="1:13" x14ac:dyDescent="0.2">
      <c r="A430" s="184" t="s">
        <v>286</v>
      </c>
      <c r="B430" s="94"/>
      <c r="C430" s="365" t="s">
        <v>600</v>
      </c>
      <c r="D430" s="221" t="s">
        <v>566</v>
      </c>
      <c r="E430" s="124">
        <v>39</v>
      </c>
      <c r="F430" s="105">
        <v>399.91</v>
      </c>
      <c r="G430" s="105"/>
      <c r="H430" s="243"/>
      <c r="I430" s="243"/>
      <c r="J430" s="220"/>
      <c r="K430" s="220"/>
      <c r="L430" s="220"/>
      <c r="M430" s="220"/>
    </row>
    <row r="431" spans="1:13" x14ac:dyDescent="0.2">
      <c r="A431" s="184" t="s">
        <v>286</v>
      </c>
      <c r="B431" s="94"/>
      <c r="C431" s="365" t="s">
        <v>601</v>
      </c>
      <c r="D431" s="221" t="s">
        <v>566</v>
      </c>
      <c r="E431" s="124">
        <v>42</v>
      </c>
      <c r="F431" s="105">
        <v>298.44</v>
      </c>
      <c r="G431" s="105"/>
      <c r="H431" s="243"/>
      <c r="I431" s="243"/>
      <c r="J431" s="220"/>
      <c r="K431" s="220"/>
      <c r="L431" s="220"/>
      <c r="M431" s="220"/>
    </row>
    <row r="432" spans="1:13" ht="24" x14ac:dyDescent="0.2">
      <c r="A432" s="184" t="s">
        <v>286</v>
      </c>
      <c r="B432" s="94"/>
      <c r="C432" s="365" t="s">
        <v>602</v>
      </c>
      <c r="D432" s="221" t="s">
        <v>566</v>
      </c>
      <c r="E432" s="124">
        <v>4</v>
      </c>
      <c r="F432" s="105">
        <v>288.11</v>
      </c>
      <c r="G432" s="105"/>
      <c r="H432" s="243"/>
      <c r="I432" s="243"/>
      <c r="J432" s="220"/>
      <c r="K432" s="220"/>
      <c r="L432" s="220"/>
      <c r="M432" s="220"/>
    </row>
    <row r="433" spans="1:13" x14ac:dyDescent="0.2">
      <c r="A433" s="184" t="s">
        <v>286</v>
      </c>
      <c r="B433" s="94"/>
      <c r="C433" s="365" t="s">
        <v>603</v>
      </c>
      <c r="D433" s="221" t="s">
        <v>566</v>
      </c>
      <c r="E433" s="124">
        <v>1</v>
      </c>
      <c r="F433" s="105">
        <v>374.55</v>
      </c>
      <c r="G433" s="105"/>
      <c r="H433" s="243"/>
      <c r="I433" s="243"/>
      <c r="J433" s="220"/>
      <c r="K433" s="220"/>
      <c r="L433" s="220"/>
      <c r="M433" s="220"/>
    </row>
    <row r="434" spans="1:13" x14ac:dyDescent="0.2">
      <c r="A434" s="184" t="s">
        <v>286</v>
      </c>
      <c r="B434" s="94"/>
      <c r="C434" s="365" t="s">
        <v>604</v>
      </c>
      <c r="D434" s="221" t="s">
        <v>566</v>
      </c>
      <c r="E434" s="124">
        <v>2</v>
      </c>
      <c r="F434" s="105">
        <v>228.6</v>
      </c>
      <c r="G434" s="105"/>
      <c r="H434" s="243"/>
      <c r="I434" s="243"/>
      <c r="J434" s="220"/>
      <c r="K434" s="220"/>
      <c r="L434" s="220"/>
      <c r="M434" s="220"/>
    </row>
    <row r="435" spans="1:13" x14ac:dyDescent="0.2">
      <c r="A435" s="184" t="s">
        <v>286</v>
      </c>
      <c r="B435" s="94"/>
      <c r="C435" s="365" t="s">
        <v>605</v>
      </c>
      <c r="D435" s="221" t="s">
        <v>566</v>
      </c>
      <c r="E435" s="124">
        <v>39</v>
      </c>
      <c r="F435" s="105">
        <v>128.88</v>
      </c>
      <c r="G435" s="105"/>
      <c r="H435" s="243"/>
      <c r="I435" s="243"/>
      <c r="J435" s="220"/>
      <c r="K435" s="220"/>
      <c r="L435" s="220"/>
      <c r="M435" s="220"/>
    </row>
    <row r="436" spans="1:13" x14ac:dyDescent="0.2">
      <c r="A436" s="184" t="s">
        <v>286</v>
      </c>
      <c r="B436" s="94"/>
      <c r="C436" s="365" t="s">
        <v>605</v>
      </c>
      <c r="D436" s="221" t="s">
        <v>566</v>
      </c>
      <c r="E436" s="124">
        <v>42</v>
      </c>
      <c r="F436" s="105">
        <v>128.88</v>
      </c>
      <c r="G436" s="105"/>
      <c r="H436" s="243"/>
      <c r="I436" s="243"/>
      <c r="J436" s="220"/>
      <c r="K436" s="220"/>
      <c r="L436" s="220"/>
      <c r="M436" s="220"/>
    </row>
    <row r="437" spans="1:13" x14ac:dyDescent="0.2">
      <c r="A437" s="184" t="s">
        <v>286</v>
      </c>
      <c r="B437" s="94"/>
      <c r="C437" s="365" t="s">
        <v>606</v>
      </c>
      <c r="D437" s="221" t="s">
        <v>566</v>
      </c>
      <c r="E437" s="124">
        <v>4</v>
      </c>
      <c r="F437" s="105">
        <v>7.3</v>
      </c>
      <c r="G437" s="105"/>
      <c r="H437" s="243"/>
      <c r="I437" s="243"/>
      <c r="J437" s="220"/>
      <c r="K437" s="220"/>
      <c r="L437" s="220"/>
      <c r="M437" s="220"/>
    </row>
    <row r="438" spans="1:13" x14ac:dyDescent="0.2">
      <c r="A438" s="184" t="s">
        <v>286</v>
      </c>
      <c r="B438" s="94"/>
      <c r="C438" s="365" t="s">
        <v>607</v>
      </c>
      <c r="D438" s="221" t="s">
        <v>566</v>
      </c>
      <c r="E438" s="124">
        <v>2</v>
      </c>
      <c r="F438" s="105">
        <v>48.24</v>
      </c>
      <c r="G438" s="105"/>
      <c r="H438" s="243"/>
      <c r="I438" s="243"/>
      <c r="J438" s="220"/>
      <c r="K438" s="220"/>
      <c r="L438" s="220"/>
      <c r="M438" s="220"/>
    </row>
    <row r="439" spans="1:13" x14ac:dyDescent="0.2">
      <c r="A439" s="184"/>
      <c r="B439" s="124"/>
      <c r="C439" s="153"/>
      <c r="D439" s="146"/>
      <c r="E439" s="124"/>
      <c r="F439" s="268"/>
      <c r="G439" s="220"/>
      <c r="H439" s="243"/>
      <c r="I439" s="243"/>
      <c r="J439" s="220"/>
      <c r="K439" s="220"/>
      <c r="L439" s="220"/>
      <c r="M439" s="220"/>
    </row>
    <row r="440" spans="1:13" x14ac:dyDescent="0.2">
      <c r="A440" s="188"/>
      <c r="B440" s="102"/>
      <c r="C440" s="360" t="s">
        <v>149</v>
      </c>
      <c r="D440" s="51"/>
      <c r="E440" s="372" t="s">
        <v>139</v>
      </c>
      <c r="F440" s="371">
        <f>SUM(G427,G387,G219,G205,G189,G169,G155,G144,G123,G119,G109,G105,G95,G89,G80,G70,G60,G46,G32,G24,G12)</f>
        <v>0</v>
      </c>
      <c r="G440" s="371"/>
      <c r="H440" s="243"/>
      <c r="I440" s="243"/>
      <c r="J440" s="220"/>
      <c r="K440" s="220"/>
      <c r="L440" s="220"/>
      <c r="M440" s="220"/>
    </row>
    <row r="441" spans="1:13" x14ac:dyDescent="0.2">
      <c r="A441" s="188"/>
      <c r="B441" s="102"/>
      <c r="C441" s="361" t="str">
        <f>fExtenso(F440,1/3,"Real","Reais")</f>
        <v>zero reais</v>
      </c>
      <c r="D441" s="124"/>
      <c r="E441" s="372"/>
      <c r="F441" s="371"/>
      <c r="G441" s="371"/>
      <c r="H441" s="243"/>
      <c r="I441" s="243"/>
      <c r="J441" s="220"/>
      <c r="K441" s="220"/>
      <c r="L441" s="220"/>
      <c r="M441" s="220"/>
    </row>
    <row r="442" spans="1:13" x14ac:dyDescent="0.2">
      <c r="H442" s="243"/>
      <c r="I442" s="243"/>
      <c r="J442" s="220"/>
      <c r="K442" s="220"/>
      <c r="L442" s="220"/>
      <c r="M442" s="220"/>
    </row>
    <row r="443" spans="1:13" x14ac:dyDescent="0.2">
      <c r="A443" s="228"/>
      <c r="B443" s="102"/>
      <c r="C443" s="153"/>
      <c r="D443" s="221"/>
      <c r="E443" s="104"/>
      <c r="F443" s="106"/>
      <c r="G443" s="132"/>
      <c r="H443" s="243"/>
      <c r="I443" s="243"/>
      <c r="J443" s="220"/>
      <c r="K443" s="220"/>
      <c r="L443" s="220"/>
      <c r="M443" s="220"/>
    </row>
    <row r="444" spans="1:13" x14ac:dyDescent="0.2">
      <c r="A444" s="228"/>
      <c r="C444" s="153"/>
      <c r="D444" s="221"/>
      <c r="F444" s="163"/>
      <c r="G444" s="132"/>
      <c r="H444" s="243"/>
      <c r="I444" s="243"/>
      <c r="J444" s="220"/>
      <c r="K444" s="220"/>
      <c r="L444" s="220"/>
      <c r="M444" s="220"/>
    </row>
    <row r="445" spans="1:13" x14ac:dyDescent="0.2">
      <c r="A445" s="125"/>
      <c r="B445" s="102"/>
      <c r="C445" s="40"/>
      <c r="D445" s="221"/>
      <c r="E445" s="104"/>
      <c r="F445" s="106"/>
      <c r="G445" s="132"/>
      <c r="H445" s="243"/>
      <c r="I445" s="243"/>
      <c r="J445" s="220"/>
      <c r="K445" s="220"/>
      <c r="L445" s="220"/>
      <c r="M445" s="220"/>
    </row>
    <row r="446" spans="1:13" x14ac:dyDescent="0.2">
      <c r="A446" s="125"/>
      <c r="B446" s="102"/>
      <c r="C446" s="153"/>
      <c r="D446" s="221"/>
      <c r="E446" s="104"/>
      <c r="F446" s="106"/>
      <c r="G446" s="132"/>
      <c r="H446" s="243"/>
      <c r="I446" s="243"/>
      <c r="J446" s="220"/>
      <c r="K446" s="220"/>
      <c r="L446" s="220"/>
      <c r="M446" s="220"/>
    </row>
    <row r="447" spans="1:13" x14ac:dyDescent="0.2">
      <c r="B447" s="102"/>
      <c r="D447" s="156"/>
      <c r="E447" s="104"/>
      <c r="F447" s="106"/>
      <c r="G447" s="132"/>
      <c r="H447" s="243"/>
      <c r="I447" s="243"/>
      <c r="J447" s="220"/>
      <c r="K447" s="220"/>
      <c r="L447" s="220"/>
      <c r="M447" s="220"/>
    </row>
    <row r="448" spans="1:13" x14ac:dyDescent="0.2">
      <c r="A448" s="125"/>
      <c r="C448" s="153"/>
      <c r="D448" s="221"/>
      <c r="F448" s="264"/>
      <c r="G448" s="132"/>
      <c r="H448" s="243"/>
      <c r="I448" s="243"/>
      <c r="J448" s="220"/>
      <c r="K448" s="220"/>
      <c r="L448" s="220"/>
      <c r="M448" s="220"/>
    </row>
    <row r="449" spans="1:13" x14ac:dyDescent="0.2">
      <c r="A449" s="125"/>
      <c r="C449" s="153"/>
      <c r="D449" s="221"/>
      <c r="F449" s="264"/>
      <c r="G449" s="132"/>
      <c r="H449" s="243"/>
      <c r="I449" s="243"/>
      <c r="J449" s="220"/>
      <c r="K449" s="220"/>
      <c r="L449" s="220"/>
      <c r="M449" s="220"/>
    </row>
    <row r="450" spans="1:13" x14ac:dyDescent="0.2">
      <c r="A450" s="125"/>
      <c r="C450" s="153"/>
      <c r="D450" s="156"/>
      <c r="F450" s="265"/>
      <c r="G450" s="132"/>
      <c r="H450" s="243"/>
      <c r="I450" s="243"/>
      <c r="J450" s="220"/>
      <c r="K450" s="220"/>
      <c r="L450" s="220"/>
      <c r="M450" s="220"/>
    </row>
    <row r="451" spans="1:13" x14ac:dyDescent="0.2">
      <c r="A451" s="228"/>
      <c r="C451" s="153"/>
      <c r="D451" s="156"/>
      <c r="F451" s="264"/>
      <c r="G451" s="132"/>
      <c r="H451" s="243"/>
      <c r="I451" s="243"/>
      <c r="J451" s="220"/>
      <c r="K451" s="220"/>
      <c r="L451" s="220"/>
      <c r="M451" s="220"/>
    </row>
    <row r="452" spans="1:13" x14ac:dyDescent="0.2">
      <c r="A452" s="125"/>
      <c r="B452" s="102"/>
      <c r="C452" s="153"/>
      <c r="D452" s="156"/>
      <c r="F452" s="264"/>
      <c r="G452" s="132"/>
      <c r="H452" s="243"/>
      <c r="I452" s="243"/>
      <c r="J452" s="220"/>
      <c r="K452" s="220"/>
      <c r="L452" s="220"/>
      <c r="M452" s="220"/>
    </row>
    <row r="453" spans="1:13" x14ac:dyDescent="0.2">
      <c r="A453" s="125"/>
      <c r="B453" s="102"/>
      <c r="C453" s="153"/>
      <c r="D453" s="156"/>
      <c r="F453" s="264"/>
      <c r="G453" s="132"/>
      <c r="H453" s="243"/>
      <c r="I453" s="243"/>
      <c r="J453" s="220"/>
      <c r="K453" s="220"/>
      <c r="L453" s="220"/>
      <c r="M453" s="220"/>
    </row>
    <row r="454" spans="1:13" x14ac:dyDescent="0.2">
      <c r="G454" s="132"/>
      <c r="H454" s="243"/>
      <c r="I454" s="243"/>
      <c r="J454" s="220"/>
      <c r="K454" s="220"/>
      <c r="L454" s="220"/>
      <c r="M454" s="220"/>
    </row>
    <row r="455" spans="1:13" x14ac:dyDescent="0.2">
      <c r="A455" s="125"/>
      <c r="B455" s="102"/>
      <c r="C455" s="153"/>
      <c r="D455" s="156"/>
      <c r="F455" s="264"/>
      <c r="G455" s="132"/>
      <c r="H455" s="243"/>
      <c r="I455" s="243"/>
      <c r="J455" s="220"/>
      <c r="K455" s="220"/>
      <c r="L455" s="220"/>
      <c r="M455" s="220"/>
    </row>
    <row r="456" spans="1:13" x14ac:dyDescent="0.2">
      <c r="A456" s="125"/>
      <c r="B456" s="102"/>
      <c r="C456" s="153"/>
      <c r="D456" s="156"/>
      <c r="F456" s="264"/>
      <c r="G456" s="132"/>
      <c r="H456" s="243"/>
      <c r="I456" s="243"/>
      <c r="J456" s="220"/>
      <c r="K456" s="220"/>
      <c r="L456" s="220"/>
      <c r="M456" s="220"/>
    </row>
    <row r="457" spans="1:13" x14ac:dyDescent="0.2">
      <c r="A457" s="188"/>
      <c r="B457" s="102"/>
      <c r="D457" s="156"/>
      <c r="E457" s="104"/>
      <c r="F457" s="106"/>
      <c r="G457" s="220"/>
      <c r="H457" s="243"/>
      <c r="I457" s="243"/>
      <c r="J457" s="220"/>
      <c r="K457" s="220"/>
      <c r="L457" s="220"/>
      <c r="M457" s="220"/>
    </row>
    <row r="458" spans="1:13" x14ac:dyDescent="0.2">
      <c r="A458" s="188"/>
      <c r="B458" s="102"/>
      <c r="D458" s="156"/>
      <c r="E458" s="104"/>
      <c r="F458" s="106"/>
      <c r="G458" s="220"/>
      <c r="H458" s="243"/>
      <c r="I458" s="243"/>
      <c r="J458" s="220"/>
      <c r="K458" s="220"/>
      <c r="L458" s="220"/>
      <c r="M458" s="220"/>
    </row>
    <row r="459" spans="1:13" x14ac:dyDescent="0.2">
      <c r="A459" s="188"/>
      <c r="B459" s="102"/>
      <c r="D459" s="156"/>
      <c r="E459" s="104"/>
      <c r="F459" s="106"/>
      <c r="G459" s="220"/>
      <c r="H459" s="243"/>
      <c r="I459" s="243"/>
      <c r="J459" s="220"/>
      <c r="K459" s="220"/>
      <c r="L459" s="220"/>
      <c r="M459" s="220"/>
    </row>
    <row r="460" spans="1:13" x14ac:dyDescent="0.2">
      <c r="A460" s="188"/>
      <c r="B460" s="102"/>
      <c r="C460" s="153"/>
      <c r="D460" s="156"/>
      <c r="E460" s="104"/>
      <c r="F460" s="106"/>
      <c r="G460" s="220"/>
      <c r="H460" s="243"/>
      <c r="I460" s="243"/>
      <c r="J460" s="220"/>
      <c r="K460" s="220"/>
      <c r="L460" s="220"/>
      <c r="M460" s="220"/>
    </row>
    <row r="461" spans="1:13" x14ac:dyDescent="0.2">
      <c r="A461" s="172"/>
      <c r="B461" s="124"/>
      <c r="D461" s="124"/>
      <c r="F461" s="264"/>
      <c r="G461" s="220"/>
      <c r="H461" s="243"/>
      <c r="I461" s="243"/>
      <c r="J461" s="220"/>
      <c r="K461" s="220"/>
      <c r="L461" s="220"/>
      <c r="M461" s="220"/>
    </row>
    <row r="462" spans="1:13" x14ac:dyDescent="0.2">
      <c r="A462" s="172"/>
      <c r="B462" s="124"/>
      <c r="D462" s="124"/>
      <c r="F462" s="264"/>
      <c r="G462" s="220"/>
      <c r="H462" s="243"/>
      <c r="I462" s="243"/>
      <c r="J462" s="220"/>
      <c r="K462" s="220"/>
      <c r="L462" s="220"/>
      <c r="M462" s="220"/>
    </row>
    <row r="463" spans="1:13" x14ac:dyDescent="0.2">
      <c r="A463" s="172"/>
      <c r="B463" s="124"/>
      <c r="D463" s="124"/>
      <c r="F463" s="264"/>
      <c r="G463" s="220"/>
      <c r="H463" s="243"/>
      <c r="I463" s="243"/>
      <c r="J463" s="220"/>
      <c r="K463" s="220"/>
      <c r="L463" s="220"/>
      <c r="M463" s="220"/>
    </row>
    <row r="464" spans="1:13" x14ac:dyDescent="0.2">
      <c r="A464" s="172"/>
      <c r="B464" s="124"/>
      <c r="D464" s="124"/>
      <c r="F464" s="264"/>
      <c r="G464" s="220"/>
      <c r="H464" s="243"/>
      <c r="I464" s="243"/>
      <c r="J464" s="220"/>
      <c r="K464" s="220"/>
      <c r="L464" s="220"/>
      <c r="M464" s="220"/>
    </row>
    <row r="465" spans="1:13" x14ac:dyDescent="0.2">
      <c r="A465" s="172"/>
      <c r="B465" s="124"/>
      <c r="D465" s="124"/>
      <c r="F465" s="264"/>
      <c r="G465" s="220"/>
      <c r="H465" s="243"/>
      <c r="I465" s="243"/>
      <c r="J465" s="220"/>
      <c r="K465" s="220"/>
      <c r="L465" s="220"/>
      <c r="M465" s="220"/>
    </row>
    <row r="466" spans="1:13" x14ac:dyDescent="0.2">
      <c r="A466" s="172"/>
      <c r="B466" s="124"/>
      <c r="C466" s="153"/>
      <c r="D466" s="124"/>
      <c r="F466" s="264"/>
      <c r="G466" s="220"/>
      <c r="H466" s="243"/>
      <c r="I466" s="243"/>
      <c r="J466" s="220"/>
      <c r="K466" s="220"/>
      <c r="L466" s="220"/>
      <c r="M466" s="220"/>
    </row>
    <row r="467" spans="1:13" x14ac:dyDescent="0.2">
      <c r="A467" s="172"/>
      <c r="B467" s="124"/>
      <c r="C467" s="153"/>
      <c r="D467" s="124"/>
      <c r="F467" s="264"/>
      <c r="G467" s="220"/>
      <c r="H467" s="243"/>
      <c r="I467" s="243"/>
      <c r="J467" s="220"/>
      <c r="K467" s="220"/>
      <c r="L467" s="220"/>
      <c r="M467" s="220"/>
    </row>
    <row r="468" spans="1:13" x14ac:dyDescent="0.2">
      <c r="A468" s="172"/>
      <c r="B468" s="124"/>
      <c r="C468" s="153"/>
      <c r="D468" s="124"/>
      <c r="F468" s="264"/>
      <c r="G468" s="220"/>
      <c r="H468" s="243"/>
      <c r="I468" s="243"/>
      <c r="J468" s="220"/>
      <c r="K468" s="220"/>
      <c r="L468" s="220"/>
      <c r="M468" s="220"/>
    </row>
    <row r="469" spans="1:13" x14ac:dyDescent="0.2">
      <c r="A469" s="172"/>
      <c r="B469" s="124"/>
      <c r="C469" s="153"/>
      <c r="D469" s="124"/>
      <c r="F469" s="264"/>
      <c r="G469" s="220"/>
      <c r="H469" s="243"/>
      <c r="I469" s="243"/>
      <c r="J469" s="220"/>
      <c r="K469" s="220"/>
      <c r="L469" s="220"/>
      <c r="M469" s="220"/>
    </row>
    <row r="470" spans="1:13" x14ac:dyDescent="0.2">
      <c r="A470" s="172"/>
      <c r="B470" s="124"/>
      <c r="C470" s="153"/>
      <c r="D470" s="124"/>
      <c r="F470" s="264"/>
      <c r="G470" s="220"/>
      <c r="H470" s="243"/>
      <c r="I470" s="243"/>
      <c r="J470" s="220"/>
      <c r="K470" s="220"/>
      <c r="L470" s="220"/>
      <c r="M470" s="220"/>
    </row>
    <row r="471" spans="1:13" x14ac:dyDescent="0.2">
      <c r="A471" s="172"/>
      <c r="B471" s="124"/>
      <c r="C471" s="153"/>
      <c r="D471" s="124"/>
      <c r="F471" s="264"/>
      <c r="G471" s="220"/>
      <c r="H471" s="243"/>
      <c r="I471" s="243"/>
      <c r="J471" s="220"/>
      <c r="K471" s="220"/>
      <c r="L471" s="220"/>
      <c r="M471" s="220"/>
    </row>
    <row r="472" spans="1:13" x14ac:dyDescent="0.2">
      <c r="A472" s="172"/>
      <c r="B472" s="124"/>
      <c r="C472" s="153"/>
      <c r="D472" s="124"/>
      <c r="F472" s="264"/>
      <c r="G472" s="220"/>
      <c r="H472" s="243"/>
      <c r="I472" s="243"/>
      <c r="J472" s="220"/>
      <c r="K472" s="220"/>
      <c r="L472" s="220"/>
      <c r="M472" s="220"/>
    </row>
    <row r="473" spans="1:13" x14ac:dyDescent="0.2">
      <c r="A473" s="172"/>
      <c r="B473" s="124"/>
      <c r="C473" s="153"/>
      <c r="D473" s="124"/>
      <c r="F473" s="264"/>
      <c r="G473" s="220"/>
      <c r="H473" s="243"/>
      <c r="I473" s="243"/>
      <c r="J473" s="220"/>
      <c r="K473" s="220"/>
      <c r="L473" s="220"/>
      <c r="M473" s="220"/>
    </row>
    <row r="474" spans="1:13" x14ac:dyDescent="0.2">
      <c r="A474" s="172"/>
      <c r="B474" s="124"/>
      <c r="C474" s="153"/>
      <c r="D474" s="124"/>
      <c r="F474" s="264"/>
      <c r="G474" s="220"/>
      <c r="H474" s="243"/>
      <c r="I474" s="243"/>
      <c r="J474" s="220"/>
      <c r="K474" s="220"/>
      <c r="L474" s="220"/>
      <c r="M474" s="220"/>
    </row>
    <row r="475" spans="1:13" x14ac:dyDescent="0.2">
      <c r="A475" s="172"/>
      <c r="B475" s="124"/>
      <c r="C475" s="153"/>
      <c r="D475" s="124"/>
      <c r="F475" s="264"/>
      <c r="G475" s="220"/>
      <c r="H475" s="243"/>
      <c r="I475" s="243"/>
      <c r="J475" s="220"/>
      <c r="K475" s="220"/>
      <c r="L475" s="220"/>
      <c r="M475" s="220"/>
    </row>
    <row r="476" spans="1:13" x14ac:dyDescent="0.2">
      <c r="A476" s="172"/>
      <c r="B476" s="124"/>
      <c r="C476" s="153"/>
      <c r="D476" s="124"/>
      <c r="F476" s="264"/>
      <c r="G476" s="220"/>
      <c r="H476" s="243"/>
      <c r="I476" s="243"/>
      <c r="J476" s="220"/>
      <c r="K476" s="220"/>
      <c r="L476" s="220"/>
      <c r="M476" s="220"/>
    </row>
    <row r="477" spans="1:13" x14ac:dyDescent="0.2">
      <c r="A477" s="172"/>
      <c r="B477" s="124"/>
      <c r="C477" s="153"/>
      <c r="D477" s="124"/>
      <c r="F477" s="264"/>
      <c r="G477" s="220"/>
      <c r="H477" s="243"/>
      <c r="I477" s="243"/>
      <c r="J477" s="220"/>
      <c r="K477" s="220"/>
      <c r="L477" s="220"/>
      <c r="M477" s="220"/>
    </row>
    <row r="478" spans="1:13" x14ac:dyDescent="0.2">
      <c r="A478" s="172"/>
      <c r="B478" s="124"/>
      <c r="C478" s="153"/>
      <c r="D478" s="124"/>
      <c r="F478" s="264"/>
      <c r="G478" s="220"/>
      <c r="H478" s="243"/>
      <c r="I478" s="243"/>
      <c r="J478" s="220"/>
      <c r="K478" s="220"/>
      <c r="L478" s="220"/>
      <c r="M478" s="220"/>
    </row>
    <row r="479" spans="1:13" x14ac:dyDescent="0.2">
      <c r="A479" s="172"/>
      <c r="B479" s="124"/>
      <c r="C479" s="153"/>
      <c r="D479" s="124"/>
      <c r="F479" s="264"/>
      <c r="G479" s="220"/>
      <c r="H479" s="243"/>
      <c r="I479" s="243"/>
      <c r="J479" s="220"/>
      <c r="K479" s="220"/>
      <c r="L479" s="220"/>
      <c r="M479" s="220"/>
    </row>
    <row r="480" spans="1:13" x14ac:dyDescent="0.2">
      <c r="A480" s="172"/>
      <c r="B480" s="124"/>
      <c r="C480" s="153"/>
      <c r="D480" s="124"/>
      <c r="F480" s="264"/>
      <c r="G480" s="220"/>
      <c r="H480" s="243"/>
      <c r="I480" s="243"/>
      <c r="J480" s="220"/>
      <c r="K480" s="220"/>
      <c r="L480" s="220"/>
      <c r="M480" s="220"/>
    </row>
    <row r="481" spans="1:13" x14ac:dyDescent="0.2">
      <c r="A481" s="172"/>
      <c r="B481" s="124"/>
      <c r="C481" s="153"/>
      <c r="D481" s="124"/>
      <c r="F481" s="264"/>
      <c r="G481" s="220"/>
      <c r="H481" s="243"/>
      <c r="I481" s="243"/>
      <c r="J481" s="220"/>
      <c r="K481" s="220"/>
      <c r="L481" s="220"/>
      <c r="M481" s="220"/>
    </row>
    <row r="482" spans="1:13" x14ac:dyDescent="0.2">
      <c r="A482" s="172"/>
      <c r="B482" s="124"/>
      <c r="C482" s="153"/>
      <c r="D482" s="124"/>
      <c r="F482" s="264"/>
      <c r="G482" s="220"/>
    </row>
    <row r="483" spans="1:13" x14ac:dyDescent="0.2">
      <c r="A483" s="172"/>
      <c r="B483" s="124"/>
      <c r="C483" s="153"/>
      <c r="D483" s="124"/>
      <c r="F483" s="264"/>
      <c r="G483" s="220"/>
    </row>
    <row r="484" spans="1:13" x14ac:dyDescent="0.2">
      <c r="A484" s="172"/>
      <c r="B484" s="124"/>
      <c r="C484" s="153"/>
      <c r="D484" s="124"/>
      <c r="F484" s="264"/>
      <c r="G484" s="220"/>
    </row>
    <row r="485" spans="1:13" x14ac:dyDescent="0.2">
      <c r="A485" s="172"/>
      <c r="B485" s="124"/>
      <c r="C485" s="153"/>
      <c r="D485" s="124"/>
      <c r="F485" s="264"/>
      <c r="G485" s="220"/>
    </row>
    <row r="486" spans="1:13" x14ac:dyDescent="0.2">
      <c r="A486" s="172"/>
      <c r="B486" s="124"/>
      <c r="C486" s="153"/>
      <c r="D486" s="124"/>
      <c r="F486" s="264"/>
      <c r="G486" s="220"/>
    </row>
    <row r="487" spans="1:13" x14ac:dyDescent="0.2">
      <c r="A487" s="172"/>
      <c r="B487" s="124"/>
      <c r="C487" s="153"/>
      <c r="D487" s="124"/>
      <c r="F487" s="264"/>
      <c r="G487" s="220"/>
    </row>
    <row r="488" spans="1:13" x14ac:dyDescent="0.2">
      <c r="A488" s="172"/>
      <c r="B488" s="124"/>
      <c r="C488" s="153"/>
      <c r="D488" s="124"/>
      <c r="F488" s="264"/>
      <c r="G488" s="220"/>
    </row>
    <row r="489" spans="1:13" x14ac:dyDescent="0.2">
      <c r="A489" s="172"/>
      <c r="B489" s="124"/>
      <c r="C489" s="153"/>
      <c r="D489" s="124"/>
      <c r="F489" s="264"/>
      <c r="G489" s="220"/>
    </row>
    <row r="490" spans="1:13" x14ac:dyDescent="0.2">
      <c r="A490" s="172"/>
      <c r="B490" s="124"/>
      <c r="C490" s="153"/>
      <c r="D490" s="124"/>
      <c r="F490" s="264"/>
      <c r="G490" s="220"/>
    </row>
  </sheetData>
  <sheetProtection selectLockedCells="1"/>
  <mergeCells count="57">
    <mergeCell ref="A339:A340"/>
    <mergeCell ref="B339:B340"/>
    <mergeCell ref="C339:C340"/>
    <mergeCell ref="D339:D340"/>
    <mergeCell ref="E339:E340"/>
    <mergeCell ref="A264:A265"/>
    <mergeCell ref="B264:B265"/>
    <mergeCell ref="A1:G1"/>
    <mergeCell ref="A3:G3"/>
    <mergeCell ref="A4:G4"/>
    <mergeCell ref="A5:G5"/>
    <mergeCell ref="A6:G6"/>
    <mergeCell ref="A7:G7"/>
    <mergeCell ref="G131:G132"/>
    <mergeCell ref="C264:C265"/>
    <mergeCell ref="D264:D265"/>
    <mergeCell ref="E264:E265"/>
    <mergeCell ref="F264:F265"/>
    <mergeCell ref="F131:F132"/>
    <mergeCell ref="D131:D132"/>
    <mergeCell ref="A195:A196"/>
    <mergeCell ref="B195:B196"/>
    <mergeCell ref="C195:C196"/>
    <mergeCell ref="D195:D196"/>
    <mergeCell ref="E195:E196"/>
    <mergeCell ref="A9:A10"/>
    <mergeCell ref="B9:B10"/>
    <mergeCell ref="A131:A132"/>
    <mergeCell ref="B131:B132"/>
    <mergeCell ref="C131:C132"/>
    <mergeCell ref="A67:A68"/>
    <mergeCell ref="B67:B68"/>
    <mergeCell ref="C67:C68"/>
    <mergeCell ref="D67:D68"/>
    <mergeCell ref="E67:E68"/>
    <mergeCell ref="F67:F68"/>
    <mergeCell ref="C9:C10"/>
    <mergeCell ref="D9:D10"/>
    <mergeCell ref="E9:E10"/>
    <mergeCell ref="F9:F10"/>
    <mergeCell ref="F440:G441"/>
    <mergeCell ref="E440:E441"/>
    <mergeCell ref="G405:G406"/>
    <mergeCell ref="G9:G10"/>
    <mergeCell ref="G67:G68"/>
    <mergeCell ref="E131:E132"/>
    <mergeCell ref="F405:F406"/>
    <mergeCell ref="G264:G265"/>
    <mergeCell ref="G195:G196"/>
    <mergeCell ref="F195:F196"/>
    <mergeCell ref="G339:G340"/>
    <mergeCell ref="F339:F340"/>
    <mergeCell ref="A405:A406"/>
    <mergeCell ref="B405:B406"/>
    <mergeCell ref="C405:C406"/>
    <mergeCell ref="D405:D406"/>
    <mergeCell ref="E405:E406"/>
  </mergeCells>
  <printOptions horizontalCentered="1"/>
  <pageMargins left="0.51181102362204722" right="0.39370078740157483" top="0.78740157480314965" bottom="0.78740157480314965" header="0.31496062992125984" footer="0.31496062992125984"/>
  <pageSetup paperSize="9" scale="75" orientation="portrait" r:id="rId1"/>
  <headerFooter>
    <oddHeader>&amp;L&amp;"Swis721 BlkEx BT,Black"&amp;12&amp;G&amp;R&amp;P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ALMOXARIFADO</vt:lpstr>
      <vt:lpstr>AUDITÓRIO_BLC CENTRAL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Antonio Santos</dc:creator>
  <cp:lastModifiedBy>Lucas Antonio Santos</cp:lastModifiedBy>
  <cp:lastPrinted>2013-04-25T15:52:13Z</cp:lastPrinted>
  <dcterms:created xsi:type="dcterms:W3CDTF">2001-10-22T12:43:28Z</dcterms:created>
  <dcterms:modified xsi:type="dcterms:W3CDTF">2013-04-25T16:09:24Z</dcterms:modified>
</cp:coreProperties>
</file>