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7935" yWindow="255" windowWidth="11445" windowHeight="10455" tabRatio="560"/>
  </bookViews>
  <sheets>
    <sheet name="ORÇAMENTO AMBULATÓRIO" sheetId="10" r:id="rId1"/>
    <sheet name="COMPOSIÇÕES ELETRICA" sheetId="2" state="hidden" r:id="rId2"/>
    <sheet name="COMPOSIÇÕES AR CONDIC." sheetId="3" state="hidden" r:id="rId3"/>
    <sheet name="HIDROSANITARIO" sheetId="4" state="hidden" r:id="rId4"/>
    <sheet name="PAISAGISMO" sheetId="5" state="hidden" r:id="rId5"/>
    <sheet name="TELEFONIA-GUARDA CORPO" sheetId="6" state="hidden" r:id="rId6"/>
    <sheet name="SEM COTAÇÃO" sheetId="7" state="hidden" r:id="rId7"/>
    <sheet name="COM COTAÇÃO" sheetId="8" state="hidden" r:id="rId8"/>
  </sheets>
  <definedNames>
    <definedName name="_xlnm.Print_Area" localSheetId="0">'ORÇAMENTO AMBULATÓRIO'!$A$1:$H$178</definedName>
    <definedName name="_xlnm.Print_Titles" localSheetId="0">'ORÇAMENTO AMBULATÓRIO'!$1:$12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0" l="1"/>
  <c r="H51" i="10"/>
  <c r="H62" i="10"/>
  <c r="H177" i="10" s="1"/>
  <c r="H14" i="10"/>
  <c r="G80" i="10" l="1"/>
  <c r="H80" i="10"/>
  <c r="G81" i="10"/>
  <c r="H81" i="10" s="1"/>
  <c r="B81" i="10"/>
  <c r="B80" i="10"/>
  <c r="H77" i="10" l="1"/>
  <c r="G52" i="10" l="1"/>
  <c r="H52" i="10" s="1"/>
  <c r="G17" i="10"/>
  <c r="B168" i="10"/>
  <c r="G168" i="10"/>
  <c r="H168" i="10" s="1"/>
  <c r="G167" i="10"/>
  <c r="H167" i="10" s="1"/>
  <c r="B167" i="10"/>
  <c r="G165" i="10"/>
  <c r="H165" i="10" s="1"/>
  <c r="G166" i="10"/>
  <c r="H166" i="10" s="1"/>
  <c r="G164" i="10"/>
  <c r="H164" i="10" s="1"/>
  <c r="B166" i="10"/>
  <c r="G163" i="10"/>
  <c r="H163" i="10" s="1"/>
  <c r="G162" i="10"/>
  <c r="H162" i="10" s="1"/>
  <c r="B163" i="10"/>
  <c r="B164" i="10"/>
  <c r="B165" i="10"/>
  <c r="B60" i="10"/>
  <c r="G60" i="10"/>
  <c r="H60" i="10" s="1"/>
  <c r="G23" i="10"/>
  <c r="H23" i="10" s="1"/>
  <c r="K60" i="10"/>
  <c r="B59" i="10"/>
  <c r="K59" i="10"/>
  <c r="G59" i="10"/>
  <c r="H59" i="10" s="1"/>
  <c r="G174" i="10"/>
  <c r="H174" i="10" s="1"/>
  <c r="B174" i="10"/>
  <c r="G173" i="10"/>
  <c r="H173" i="10" s="1"/>
  <c r="B173" i="10"/>
  <c r="G172" i="10"/>
  <c r="H172" i="10" s="1"/>
  <c r="B172" i="10"/>
  <c r="G171" i="10"/>
  <c r="H171" i="10" s="1"/>
  <c r="B171" i="10"/>
  <c r="B162" i="10"/>
  <c r="G161" i="10"/>
  <c r="H161" i="10" s="1"/>
  <c r="B161" i="10"/>
  <c r="G158" i="10"/>
  <c r="H158" i="10" s="1"/>
  <c r="G157" i="10"/>
  <c r="H157" i="10" s="1"/>
  <c r="G156" i="10"/>
  <c r="H156" i="10" s="1"/>
  <c r="G155" i="10"/>
  <c r="H155" i="10" s="1"/>
  <c r="G154" i="10"/>
  <c r="H154" i="10" s="1"/>
  <c r="G153" i="10"/>
  <c r="H153" i="10" s="1"/>
  <c r="G152" i="10"/>
  <c r="H152" i="10" s="1"/>
  <c r="G151" i="10"/>
  <c r="H151" i="10" s="1"/>
  <c r="B151" i="10"/>
  <c r="G150" i="10"/>
  <c r="H150" i="10" s="1"/>
  <c r="B150" i="10"/>
  <c r="G149" i="10"/>
  <c r="H149" i="10" s="1"/>
  <c r="B149" i="10"/>
  <c r="G148" i="10"/>
  <c r="H148" i="10" s="1"/>
  <c r="B148" i="10"/>
  <c r="G147" i="10"/>
  <c r="H147" i="10" s="1"/>
  <c r="B147" i="10"/>
  <c r="G146" i="10"/>
  <c r="H146" i="10" s="1"/>
  <c r="B146" i="10"/>
  <c r="G145" i="10"/>
  <c r="H145" i="10" s="1"/>
  <c r="B145" i="10"/>
  <c r="G144" i="10"/>
  <c r="H144" i="10" s="1"/>
  <c r="B144" i="10"/>
  <c r="G141" i="10"/>
  <c r="H141" i="10" s="1"/>
  <c r="B141" i="10"/>
  <c r="G140" i="10"/>
  <c r="H140" i="10" s="1"/>
  <c r="B140" i="10"/>
  <c r="G139" i="10"/>
  <c r="H139" i="10" s="1"/>
  <c r="B139" i="10"/>
  <c r="G138" i="10"/>
  <c r="H138" i="10" s="1"/>
  <c r="B138" i="10"/>
  <c r="G137" i="10"/>
  <c r="H137" i="10" s="1"/>
  <c r="B137" i="10"/>
  <c r="G136" i="10"/>
  <c r="H136" i="10" s="1"/>
  <c r="B136" i="10"/>
  <c r="G135" i="10"/>
  <c r="H135" i="10" s="1"/>
  <c r="B135" i="10"/>
  <c r="G132" i="10"/>
  <c r="H132" i="10" s="1"/>
  <c r="B132" i="10"/>
  <c r="G131" i="10"/>
  <c r="H131" i="10" s="1"/>
  <c r="B131" i="10"/>
  <c r="G130" i="10"/>
  <c r="H130" i="10" s="1"/>
  <c r="B130" i="10"/>
  <c r="G129" i="10"/>
  <c r="H129" i="10" s="1"/>
  <c r="B129" i="10"/>
  <c r="G125" i="10"/>
  <c r="H125" i="10" s="1"/>
  <c r="B125" i="10"/>
  <c r="G124" i="10"/>
  <c r="H124" i="10" s="1"/>
  <c r="B124" i="10"/>
  <c r="G123" i="10"/>
  <c r="H123" i="10" s="1"/>
  <c r="B123" i="10"/>
  <c r="G122" i="10"/>
  <c r="H122" i="10" s="1"/>
  <c r="B122" i="10"/>
  <c r="G121" i="10"/>
  <c r="H121" i="10" s="1"/>
  <c r="B121" i="10"/>
  <c r="G120" i="10"/>
  <c r="H120" i="10" s="1"/>
  <c r="B120" i="10"/>
  <c r="G119" i="10"/>
  <c r="H119" i="10" s="1"/>
  <c r="B119" i="10"/>
  <c r="G118" i="10"/>
  <c r="H118" i="10" s="1"/>
  <c r="B118" i="10"/>
  <c r="G117" i="10"/>
  <c r="H117" i="10" s="1"/>
  <c r="B117" i="10"/>
  <c r="G116" i="10"/>
  <c r="H116" i="10" s="1"/>
  <c r="B116" i="10"/>
  <c r="G115" i="10"/>
  <c r="H115" i="10" s="1"/>
  <c r="B115" i="10"/>
  <c r="G114" i="10"/>
  <c r="H114" i="10" s="1"/>
  <c r="B114" i="10"/>
  <c r="G113" i="10"/>
  <c r="H113" i="10" s="1"/>
  <c r="B113" i="10"/>
  <c r="G112" i="10"/>
  <c r="H112" i="10" s="1"/>
  <c r="B112" i="10"/>
  <c r="G111" i="10"/>
  <c r="H111" i="10" s="1"/>
  <c r="B111" i="10"/>
  <c r="G110" i="10"/>
  <c r="H110" i="10" s="1"/>
  <c r="B110" i="10"/>
  <c r="G109" i="10"/>
  <c r="H109" i="10" s="1"/>
  <c r="B109" i="10"/>
  <c r="G108" i="10"/>
  <c r="H108" i="10" s="1"/>
  <c r="B108" i="10"/>
  <c r="G107" i="10"/>
  <c r="H107" i="10" s="1"/>
  <c r="B107" i="10"/>
  <c r="G106" i="10"/>
  <c r="H106" i="10" s="1"/>
  <c r="B106" i="10"/>
  <c r="G105" i="10"/>
  <c r="H105" i="10" s="1"/>
  <c r="B105" i="10"/>
  <c r="G104" i="10"/>
  <c r="H104" i="10" s="1"/>
  <c r="B104" i="10"/>
  <c r="G103" i="10"/>
  <c r="H103" i="10" s="1"/>
  <c r="B103" i="10"/>
  <c r="G102" i="10"/>
  <c r="H102" i="10" s="1"/>
  <c r="B102" i="10"/>
  <c r="G101" i="10"/>
  <c r="H101" i="10" s="1"/>
  <c r="B101" i="10"/>
  <c r="G100" i="10"/>
  <c r="H100" i="10" s="1"/>
  <c r="B100" i="10"/>
  <c r="G99" i="10"/>
  <c r="H99" i="10" s="1"/>
  <c r="B99" i="10"/>
  <c r="G96" i="10"/>
  <c r="H96" i="10" s="1"/>
  <c r="B96" i="10"/>
  <c r="G95" i="10"/>
  <c r="H95" i="10" s="1"/>
  <c r="B95" i="10"/>
  <c r="G94" i="10"/>
  <c r="H94" i="10" s="1"/>
  <c r="B94" i="10"/>
  <c r="G93" i="10"/>
  <c r="H93" i="10" s="1"/>
  <c r="B93" i="10"/>
  <c r="G92" i="10"/>
  <c r="H92" i="10" s="1"/>
  <c r="B92" i="10"/>
  <c r="G89" i="10"/>
  <c r="H89" i="10" s="1"/>
  <c r="B89" i="10"/>
  <c r="G88" i="10"/>
  <c r="H88" i="10" s="1"/>
  <c r="B88" i="10"/>
  <c r="G85" i="10"/>
  <c r="H85" i="10" s="1"/>
  <c r="G84" i="10"/>
  <c r="H84" i="10" s="1"/>
  <c r="B84" i="10"/>
  <c r="G79" i="10"/>
  <c r="H79" i="10" s="1"/>
  <c r="B79" i="10"/>
  <c r="G78" i="10"/>
  <c r="H78" i="10" s="1"/>
  <c r="B78" i="10"/>
  <c r="G75" i="10"/>
  <c r="H75" i="10" s="1"/>
  <c r="B75" i="10"/>
  <c r="G74" i="10"/>
  <c r="H74" i="10" s="1"/>
  <c r="B74" i="10"/>
  <c r="G71" i="10"/>
  <c r="H71" i="10" s="1"/>
  <c r="H70" i="10" s="1"/>
  <c r="B71" i="10"/>
  <c r="G68" i="10"/>
  <c r="H68" i="10" s="1"/>
  <c r="B68" i="10"/>
  <c r="G67" i="10"/>
  <c r="H67" i="10" s="1"/>
  <c r="B67" i="10"/>
  <c r="G66" i="10"/>
  <c r="H66" i="10" s="1"/>
  <c r="B66" i="10"/>
  <c r="G65" i="10"/>
  <c r="H65" i="10" s="1"/>
  <c r="B65" i="10"/>
  <c r="G64" i="10"/>
  <c r="H64" i="10" s="1"/>
  <c r="B64" i="10"/>
  <c r="G63" i="10"/>
  <c r="H63" i="10" s="1"/>
  <c r="B63" i="10"/>
  <c r="G58" i="10"/>
  <c r="H58" i="10" s="1"/>
  <c r="B58" i="10"/>
  <c r="G57" i="10"/>
  <c r="H57" i="10" s="1"/>
  <c r="B57" i="10"/>
  <c r="G56" i="10"/>
  <c r="H56" i="10" s="1"/>
  <c r="B56" i="10"/>
  <c r="G55" i="10"/>
  <c r="H55" i="10" s="1"/>
  <c r="B55" i="10"/>
  <c r="G54" i="10"/>
  <c r="H54" i="10" s="1"/>
  <c r="B54" i="10"/>
  <c r="G53" i="10"/>
  <c r="H53" i="10" s="1"/>
  <c r="B53" i="10"/>
  <c r="G49" i="10"/>
  <c r="H49" i="10" s="1"/>
  <c r="B49" i="10"/>
  <c r="G48" i="10"/>
  <c r="H48" i="10" s="1"/>
  <c r="B48" i="10"/>
  <c r="G45" i="10"/>
  <c r="H45" i="10" s="1"/>
  <c r="H44" i="10" s="1"/>
  <c r="B45" i="10"/>
  <c r="G42" i="10"/>
  <c r="H42" i="10" s="1"/>
  <c r="B42" i="10"/>
  <c r="G41" i="10"/>
  <c r="H41" i="10" s="1"/>
  <c r="B41" i="10"/>
  <c r="G40" i="10"/>
  <c r="H40" i="10" s="1"/>
  <c r="B40" i="10"/>
  <c r="G39" i="10"/>
  <c r="H39" i="10" s="1"/>
  <c r="B39" i="10"/>
  <c r="G38" i="10"/>
  <c r="H38" i="10" s="1"/>
  <c r="B38" i="10"/>
  <c r="G37" i="10"/>
  <c r="H37" i="10" s="1"/>
  <c r="B37" i="10"/>
  <c r="G36" i="10"/>
  <c r="H36" i="10" s="1"/>
  <c r="B36" i="10"/>
  <c r="G35" i="10"/>
  <c r="E35" i="10"/>
  <c r="B35" i="10"/>
  <c r="G34" i="10"/>
  <c r="H34" i="10" s="1"/>
  <c r="B34" i="10"/>
  <c r="G33" i="10"/>
  <c r="H33" i="10" s="1"/>
  <c r="B33" i="10"/>
  <c r="G32" i="10"/>
  <c r="H32" i="10" s="1"/>
  <c r="B32" i="10"/>
  <c r="G29" i="10"/>
  <c r="H29" i="10" s="1"/>
  <c r="B29" i="10"/>
  <c r="G28" i="10"/>
  <c r="H28" i="10" s="1"/>
  <c r="B28" i="10"/>
  <c r="G27" i="10"/>
  <c r="H27" i="10" s="1"/>
  <c r="B27" i="10"/>
  <c r="G26" i="10"/>
  <c r="H26" i="10" s="1"/>
  <c r="B26" i="10"/>
  <c r="G22" i="10"/>
  <c r="H22" i="10" s="1"/>
  <c r="B22" i="10"/>
  <c r="G21" i="10"/>
  <c r="H21" i="10" s="1"/>
  <c r="B21" i="10"/>
  <c r="G20" i="10"/>
  <c r="H20" i="10" s="1"/>
  <c r="B20" i="10"/>
  <c r="G19" i="10"/>
  <c r="H19" i="10" s="1"/>
  <c r="B19" i="10"/>
  <c r="G18" i="10"/>
  <c r="H18" i="10" s="1"/>
  <c r="C18" i="10"/>
  <c r="B18" i="10"/>
  <c r="H17" i="10"/>
  <c r="C17" i="10"/>
  <c r="B17" i="10"/>
  <c r="G16" i="10"/>
  <c r="H16" i="10" s="1"/>
  <c r="B16" i="10"/>
  <c r="G15" i="10"/>
  <c r="H15" i="10" s="1"/>
  <c r="B15" i="10"/>
  <c r="G14" i="10"/>
  <c r="B14" i="10"/>
  <c r="H160" i="10" l="1"/>
  <c r="H143" i="10" s="1"/>
  <c r="H91" i="10"/>
  <c r="H73" i="10"/>
  <c r="H134" i="10"/>
  <c r="H35" i="10"/>
  <c r="H31" i="10" s="1"/>
  <c r="H25" i="10"/>
  <c r="H87" i="10"/>
  <c r="H83" i="10"/>
  <c r="H98" i="10"/>
  <c r="H128" i="10"/>
  <c r="H47" i="10"/>
  <c r="H170" i="10"/>
  <c r="H127" i="10" l="1"/>
  <c r="H57" i="7" l="1"/>
  <c r="H56" i="7"/>
  <c r="H54" i="7"/>
  <c r="H53" i="7"/>
  <c r="H52" i="7"/>
  <c r="H51" i="7"/>
  <c r="H49" i="7"/>
  <c r="H47" i="7"/>
  <c r="H45"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16" i="6"/>
  <c r="G15" i="6"/>
  <c r="H15" i="6" s="1"/>
  <c r="H14" i="6"/>
  <c r="G11" i="6" s="1"/>
  <c r="H11" i="6" s="1"/>
  <c r="H13" i="6"/>
  <c r="H12" i="6"/>
  <c r="H29" i="5"/>
  <c r="H28" i="5"/>
  <c r="H27" i="5"/>
  <c r="H26" i="5"/>
  <c r="H25" i="5"/>
  <c r="H24" i="5"/>
  <c r="H23" i="5"/>
  <c r="H22" i="5"/>
  <c r="H20" i="5"/>
  <c r="H19" i="5"/>
  <c r="G12" i="5" s="1"/>
  <c r="H12" i="5" s="1"/>
  <c r="H18" i="5"/>
  <c r="H17" i="5"/>
  <c r="H16" i="5"/>
  <c r="H15" i="5"/>
  <c r="H14" i="5"/>
  <c r="H13" i="5"/>
  <c r="H59" i="4"/>
  <c r="H58" i="4"/>
  <c r="H57" i="4"/>
  <c r="H56" i="4"/>
  <c r="G55" i="4" s="1"/>
  <c r="H55" i="4" s="1"/>
  <c r="H54" i="4"/>
  <c r="H53" i="4"/>
  <c r="G49" i="4" s="1"/>
  <c r="H49" i="4" s="1"/>
  <c r="H51" i="4"/>
  <c r="H50" i="4"/>
  <c r="H48" i="4"/>
  <c r="H47" i="4"/>
  <c r="H46" i="4"/>
  <c r="H45" i="4"/>
  <c r="G43" i="4" s="1"/>
  <c r="H43" i="4" s="1"/>
  <c r="H44" i="4"/>
  <c r="H42" i="4"/>
  <c r="H41" i="4"/>
  <c r="H40" i="4"/>
  <c r="H39" i="4"/>
  <c r="H38" i="4"/>
  <c r="G37" i="4" s="1"/>
  <c r="H37" i="4" s="1"/>
  <c r="H36" i="4"/>
  <c r="H35" i="4"/>
  <c r="H34" i="4"/>
  <c r="H33" i="4"/>
  <c r="H32" i="4"/>
  <c r="G31" i="4" s="1"/>
  <c r="H31" i="4" s="1"/>
  <c r="H30" i="4"/>
  <c r="H29" i="4"/>
  <c r="H28" i="4"/>
  <c r="H27" i="4"/>
  <c r="H26" i="4"/>
  <c r="G25" i="4"/>
  <c r="H25" i="4" s="1"/>
  <c r="H24" i="4"/>
  <c r="H23" i="4"/>
  <c r="H21" i="4"/>
  <c r="H20" i="4"/>
  <c r="G19" i="4" s="1"/>
  <c r="H19" i="4" s="1"/>
  <c r="H17" i="4"/>
  <c r="H16" i="4"/>
  <c r="H15" i="4"/>
  <c r="H14" i="4"/>
  <c r="H13" i="4"/>
  <c r="H12" i="4"/>
  <c r="H22" i="3"/>
  <c r="H21" i="3"/>
  <c r="G18" i="3" s="1"/>
  <c r="H18" i="3" s="1"/>
  <c r="H20" i="3"/>
  <c r="H19" i="3"/>
  <c r="H17" i="3"/>
  <c r="H16" i="3"/>
  <c r="H15" i="3"/>
  <c r="H14" i="3"/>
  <c r="G13" i="3" s="1"/>
  <c r="H13" i="3" s="1"/>
  <c r="H12" i="3"/>
  <c r="H11" i="3"/>
  <c r="G9" i="3" s="1"/>
  <c r="H9" i="3" s="1"/>
  <c r="H10" i="3"/>
  <c r="H199" i="2"/>
  <c r="G196" i="2" s="1"/>
  <c r="H196" i="2" s="1"/>
  <c r="H198" i="2"/>
  <c r="H197" i="2"/>
  <c r="H195" i="2"/>
  <c r="H194" i="2"/>
  <c r="H193" i="2"/>
  <c r="H192" i="2"/>
  <c r="G190" i="2" s="1"/>
  <c r="H190" i="2" s="1"/>
  <c r="H191" i="2"/>
  <c r="H189" i="2"/>
  <c r="H188" i="2"/>
  <c r="H187" i="2"/>
  <c r="G186" i="2"/>
  <c r="H186" i="2" s="1"/>
  <c r="H185" i="2"/>
  <c r="H184" i="2"/>
  <c r="H183" i="2"/>
  <c r="G182" i="2" s="1"/>
  <c r="H182" i="2" s="1"/>
  <c r="H181" i="2"/>
  <c r="H180" i="2"/>
  <c r="H179" i="2"/>
  <c r="G178" i="2" s="1"/>
  <c r="H178" i="2" s="1"/>
  <c r="H177" i="2"/>
  <c r="H176" i="2"/>
  <c r="G174" i="2" s="1"/>
  <c r="H174" i="2" s="1"/>
  <c r="H175" i="2"/>
  <c r="H173" i="2"/>
  <c r="G170" i="2" s="1"/>
  <c r="H170" i="2" s="1"/>
  <c r="H172" i="2"/>
  <c r="H171" i="2"/>
  <c r="H169" i="2"/>
  <c r="H168" i="2"/>
  <c r="H167" i="2"/>
  <c r="G166" i="2" s="1"/>
  <c r="H166" i="2" s="1"/>
  <c r="H165" i="2"/>
  <c r="H164" i="2"/>
  <c r="H163" i="2"/>
  <c r="G162" i="2" s="1"/>
  <c r="H162" i="2" s="1"/>
  <c r="H161" i="2"/>
  <c r="H160" i="2"/>
  <c r="H159" i="2"/>
  <c r="H157" i="2"/>
  <c r="H156" i="2"/>
  <c r="H155" i="2"/>
  <c r="H154" i="2"/>
  <c r="G153" i="2" s="1"/>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G112" i="2" s="1"/>
  <c r="H112" i="2" s="1"/>
  <c r="H111" i="2"/>
  <c r="H110" i="2"/>
  <c r="H109" i="2"/>
  <c r="H108" i="2"/>
  <c r="G107" i="2" s="1"/>
  <c r="H107" i="2" s="1"/>
  <c r="H106" i="2"/>
  <c r="H105" i="2"/>
  <c r="H104" i="2"/>
  <c r="G103" i="2" s="1"/>
  <c r="H103" i="2" s="1"/>
  <c r="H102" i="2"/>
  <c r="H101" i="2"/>
  <c r="G98" i="2" s="1"/>
  <c r="H98" i="2" s="1"/>
  <c r="H100" i="2"/>
  <c r="H99" i="2"/>
  <c r="H97" i="2"/>
  <c r="H96" i="2"/>
  <c r="H95" i="2"/>
  <c r="G94" i="2" s="1"/>
  <c r="H94" i="2"/>
  <c r="H93" i="2"/>
  <c r="H92" i="2"/>
  <c r="H91" i="2"/>
  <c r="G90" i="2" s="1"/>
  <c r="H90" i="2" s="1"/>
  <c r="H89" i="2"/>
  <c r="H88" i="2"/>
  <c r="H87" i="2"/>
  <c r="H85" i="2"/>
  <c r="H84" i="2"/>
  <c r="H83" i="2"/>
  <c r="H82" i="2"/>
  <c r="G81" i="2" s="1"/>
  <c r="H81" i="2" s="1"/>
  <c r="H80" i="2"/>
  <c r="H79" i="2"/>
  <c r="H78" i="2"/>
  <c r="G76" i="2" s="1"/>
  <c r="H76" i="2" s="1"/>
  <c r="H77" i="2"/>
  <c r="H75" i="2"/>
  <c r="H74" i="2"/>
  <c r="H73" i="2"/>
  <c r="G71" i="2" s="1"/>
  <c r="H71" i="2" s="1"/>
  <c r="H72" i="2"/>
  <c r="H70" i="2"/>
  <c r="H69" i="2"/>
  <c r="H68" i="2"/>
  <c r="H67" i="2"/>
  <c r="G66" i="2" s="1"/>
  <c r="H66" i="2" s="1"/>
  <c r="H65" i="2"/>
  <c r="H64" i="2"/>
  <c r="H63" i="2"/>
  <c r="H62" i="2"/>
  <c r="G61" i="2" s="1"/>
  <c r="H61" i="2"/>
  <c r="H60" i="2"/>
  <c r="H59" i="2"/>
  <c r="H58" i="2"/>
  <c r="G56" i="2" s="1"/>
  <c r="H56" i="2" s="1"/>
  <c r="H57" i="2"/>
  <c r="H55" i="2"/>
  <c r="H54" i="2"/>
  <c r="H53" i="2"/>
  <c r="G51" i="2" s="1"/>
  <c r="H51" i="2" s="1"/>
  <c r="H52" i="2"/>
  <c r="H50" i="2"/>
  <c r="H49" i="2"/>
  <c r="H48" i="2"/>
  <c r="H47" i="2"/>
  <c r="G46" i="2" s="1"/>
  <c r="H46" i="2" s="1"/>
  <c r="H45" i="2"/>
  <c r="H44" i="2"/>
  <c r="H43" i="2"/>
  <c r="H42" i="2"/>
  <c r="G41" i="2" s="1"/>
  <c r="H41" i="2" s="1"/>
  <c r="H40" i="2"/>
  <c r="H39" i="2"/>
  <c r="H38" i="2"/>
  <c r="G36" i="2" s="1"/>
  <c r="H36" i="2" s="1"/>
  <c r="H37" i="2"/>
  <c r="H35" i="2"/>
  <c r="H34" i="2"/>
  <c r="H33" i="2"/>
  <c r="H32" i="2"/>
  <c r="H30" i="2"/>
  <c r="H29" i="2"/>
  <c r="H28" i="2"/>
  <c r="G27" i="2" s="1"/>
  <c r="H27" i="2" s="1"/>
  <c r="G26" i="2" s="1"/>
  <c r="H26" i="2" s="1"/>
  <c r="H25" i="2"/>
  <c r="H24" i="2"/>
  <c r="H23" i="2"/>
  <c r="G22" i="2" s="1"/>
  <c r="H22" i="2"/>
  <c r="H20" i="2"/>
  <c r="H19" i="2"/>
  <c r="H18" i="2"/>
  <c r="G17" i="2" s="1"/>
  <c r="H17" i="2" s="1"/>
  <c r="H16" i="2"/>
  <c r="H15" i="2"/>
  <c r="H14" i="2"/>
  <c r="G13" i="2" s="1"/>
  <c r="H13" i="2" s="1"/>
  <c r="G31" i="2" l="1"/>
  <c r="H31" i="2" s="1"/>
  <c r="G158" i="2"/>
  <c r="H158" i="2" s="1"/>
  <c r="G86" i="2"/>
  <c r="H86" i="2" s="1"/>
  <c r="G11" i="4"/>
  <c r="H11" i="4" s="1"/>
  <c r="G21" i="5"/>
  <c r="H21" i="5" s="1"/>
</calcChain>
</file>

<file path=xl/sharedStrings.xml><?xml version="1.0" encoding="utf-8"?>
<sst xmlns="http://schemas.openxmlformats.org/spreadsheetml/2006/main" count="2205" uniqueCount="652">
  <si>
    <t>Orçamento Sintético Global</t>
  </si>
  <si>
    <t>OBRA :</t>
  </si>
  <si>
    <t>ORÇAMENTO :</t>
  </si>
  <si>
    <t>CONSTRUÇÃO</t>
  </si>
  <si>
    <t>BDI</t>
  </si>
  <si>
    <t>LOCAL :</t>
  </si>
  <si>
    <t>AV.DR ISMAEL ALONSO Y ALONSO,2400 FRANCA SP</t>
  </si>
  <si>
    <t>CÓDIGO</t>
  </si>
  <si>
    <t>BASE</t>
  </si>
  <si>
    <t>DESCRIÇÃO</t>
  </si>
  <si>
    <t>UNIDADE</t>
  </si>
  <si>
    <t>QUANT.</t>
  </si>
  <si>
    <t>CUSTO UNIT. (R$)</t>
  </si>
  <si>
    <t>PREÇO UNIT. (R$)</t>
  </si>
  <si>
    <t>PREÇO TOTAL (R$)</t>
  </si>
  <si>
    <t>UN</t>
  </si>
  <si>
    <t>H</t>
  </si>
  <si>
    <t>M3</t>
  </si>
  <si>
    <t>MOVIMENTO DE TERRA</t>
  </si>
  <si>
    <t>INFRA-ESTRUTURA</t>
  </si>
  <si>
    <t>M</t>
  </si>
  <si>
    <t>KG</t>
  </si>
  <si>
    <t>VIDROS</t>
  </si>
  <si>
    <t>PINTURA</t>
  </si>
  <si>
    <t>ÁGUA FRIA</t>
  </si>
  <si>
    <t>90373UD</t>
  </si>
  <si>
    <t>CP37-REF. SINAPI</t>
  </si>
  <si>
    <t>JOELHO 90 GRAUS COM BUCHA DE LATÃO, PVC, SOLDÁVEL AZUL, DN 25MM, X 1/2" INSTALADO EM RAMAL OU SUB-RAMAL DE ÁGUA • FORNECIMENTO E INSTALAÇÃO . AF_03/2015_P</t>
  </si>
  <si>
    <t>89786UD</t>
  </si>
  <si>
    <t>TE, PVC, SERIE NORMAL, ESGOTO PREDIAL, DN 75 X 50 MM, JUNTA ELÁSTICA, FORNECIDO E INSTALADO EM RAMAL DE DESCARGA OU RAMAL DE ESGOTO SANITÁRIO. AF_12/2014</t>
  </si>
  <si>
    <t>89795UD</t>
  </si>
  <si>
    <t>CP39-REF. SINAPI</t>
  </si>
  <si>
    <t>JUNÇÃO SIMPLES, PVC, SERIE NORMAL, ESGOTO PREDIAL, DN 75 X 50 MM, JUNTA ELÁSTICA, FORNECIDO E INSTALADO EM RAMAL DE DESCARGA OU RAMAL DE ESGOTO SANITÁRIO. AF_12/2014</t>
  </si>
  <si>
    <t>89795UDD</t>
  </si>
  <si>
    <t>CP40-REF. SINAPI</t>
  </si>
  <si>
    <t>JUNÇÃO SIMPLES, PVC, SERIE NORMAL, ESGOTO PREDIAL, DN 100X 75 MM, JUNTA ELÁSTICA, FORNECIDO E INSTALADO EM RAMAL DE DESCARGA OU RAMAL DE ESGOTO SANITÁRIO. AF_12/2014</t>
  </si>
  <si>
    <t>89795UDDD</t>
  </si>
  <si>
    <t>CP41-REF. SINAPI</t>
  </si>
  <si>
    <t>JUNÇÃO SIMPLES, PVC, SERIE NORMAL, ESGOTO PREDIAL, DN 100X100 MM, JUNTA ELÁSTICA, FORNECIDO E INSTALADO EM RAMAL DE DESCARGA OU RAMAL DE ESGOTO SANITÁRIO. AF_12/2014</t>
  </si>
  <si>
    <t>89795UDDDD</t>
  </si>
  <si>
    <t>CP42-REF. SINAPI</t>
  </si>
  <si>
    <t>JUNÇÃO SIMPLES, PVC, SERIE NORMAL, ESGOTO PREDIAL, DN 100X50 MM, JUNTA ELÁSTICA, FORNECIDO E INSTALADO EM RAMAL DE DESCARGA OU RAMAL DE ESGOTO SANITÁRIO. AF_12/2014</t>
  </si>
  <si>
    <t>89796U</t>
  </si>
  <si>
    <t>TE, PVC, SERIE NORMAL, ESGOTO PREDIAL, DN 100 X 50 MM, JUNTA ELÁSTICA, FORNECIDO E INSTALADO EM RAMAL DE DESCARGA OU RAMAL DE ESGOTO SANITÁRIO. AF_12/2014</t>
  </si>
  <si>
    <t>CPOS 165</t>
  </si>
  <si>
    <t>INSTALAÇÕES ELÉTRICAS</t>
  </si>
  <si>
    <t>FIAÇÃO</t>
  </si>
  <si>
    <t>CP01-REF.SINAPI</t>
  </si>
  <si>
    <t>CONDULETE 3/4" EM LIGA DE ALUMÍNIO FUNDIDO TIPO "TA" - FORNECIMENTO E INSTALACAO</t>
  </si>
  <si>
    <t>CP02-REF.SINAPI</t>
  </si>
  <si>
    <t>CONDULETE 3/4" EM LIGA DE ALUMÍNIO FUNDIDO TIPO "TB" - FORNECIMENTO E INSTALACAO</t>
  </si>
  <si>
    <t>QUADROS</t>
  </si>
  <si>
    <t>09.05.054</t>
  </si>
  <si>
    <t>37.06.01</t>
  </si>
  <si>
    <t>CP03-REF.CPOS</t>
  </si>
  <si>
    <t>37.25.09</t>
  </si>
  <si>
    <t>CP04-REF.CPOS</t>
  </si>
  <si>
    <t>DISJUNTOR TERMOMAGNÉTICO TIPO DIN, CORRENTE MAX. INTERRUPÇÃO 10KA, MONOPOLAR, CORRENTE NOMINAL 10A TENSÃO MAX. 480V.</t>
  </si>
  <si>
    <t>CP05-REF.CPOS</t>
  </si>
  <si>
    <t>DISJUNTOR TERMOMAGNÉTICO TIPO DIN, CORRENTE MAX. INTERRUPÇÃO 10KA, MONOPOLAR, CORRENTE NOMINAL 25A TENSÃO MAX. 480V.</t>
  </si>
  <si>
    <t>CP06-REF.CPOS</t>
  </si>
  <si>
    <t>DISJUNTOR TERMOMAGNÉTICO TIPO DIN, CORRENTE MAX. INTERRUPÇÃO 10KA, MONOPOLAR, CORRENTE NOMINAL 16A TENSÃO MAX. 480V.</t>
  </si>
  <si>
    <t>CP07-REF.CPOS</t>
  </si>
  <si>
    <t>DISJUNTOR TERMOMAGNÉTICO TIPO DIN, CORRENTE MAX. INTERRUPÇÃO 10KA, MONOPOLAR, CORRENTE NOMINAL 20A TENSÃO MAX. 480V.</t>
  </si>
  <si>
    <t>CP08-REF.CPOS</t>
  </si>
  <si>
    <t>DISJUNTOR TERMOMAGNÉTICO TIPO DIN, CORRENTE MAX. INTERRUPÇÃO 10KA, BIPOLAR, CORRENTE NOMINAL 10A TENSÃO MAX. 480V.</t>
  </si>
  <si>
    <t>CP09-REF.CPOS</t>
  </si>
  <si>
    <t>DISJUNTOR TERMOMAGNÉTICO TIPO DIN, CORRENTE MAX. INTERRUPÇÃO 10KA, BIPOLAR, CORRENTE NOMINAL 20A TENSÃO MAX. 480V.</t>
  </si>
  <si>
    <t>CP10-REF.CPOS</t>
  </si>
  <si>
    <t>DISJUNTOR TERMOMAGNÉTICO TIPO DIN, CORRENTE MAX. INTERRUPÇÃO 15KA, BIPOLAR, CORRENTE NOMINAL 10A TENSÃO MAX. 480V.</t>
  </si>
  <si>
    <t>CP11-REF.CPOS</t>
  </si>
  <si>
    <t>DISJUNTOR TERMOMAGNÉTICO TIPO DIN, CORRENTE MAX. INTERRUPÇÃO 15KA, BIPOLAR, CORRENTE NOMINAL 16A TENSÃO MAX. 480V.</t>
  </si>
  <si>
    <t>37.25.20</t>
  </si>
  <si>
    <t>CP12-REF.CPOS</t>
  </si>
  <si>
    <t>CP13-REF.CPOS</t>
  </si>
  <si>
    <t>CP14-REF.CPOS</t>
  </si>
  <si>
    <t>CP15-REF.CPOS</t>
  </si>
  <si>
    <t>50.05.16</t>
  </si>
  <si>
    <t>CP16-REF.CPOS</t>
  </si>
  <si>
    <t>CP17-REF.SINAP</t>
  </si>
  <si>
    <t>C2074</t>
  </si>
  <si>
    <t>CP18-REF.CPOS</t>
  </si>
  <si>
    <t>CP19-REF SEINFRA</t>
  </si>
  <si>
    <t>un</t>
  </si>
  <si>
    <t>TOMADAS/INTERRUPTORES/CAIXAS</t>
  </si>
  <si>
    <t>16136.8.2.3U</t>
  </si>
  <si>
    <t>CP20-REF.TCPO</t>
  </si>
  <si>
    <t>CAIXA DE PASSAGEM DE EMBUTIR - 180MMX180MM</t>
  </si>
  <si>
    <t>16136.8.3.2U</t>
  </si>
  <si>
    <t>CP21-REF.TCPO</t>
  </si>
  <si>
    <t>CAIXA DE LIGAÇÃO ESTAMPADA - FABRICADA EM FERRO ESMALTADA 7"X7"</t>
  </si>
  <si>
    <t>ELETROCALHAS</t>
  </si>
  <si>
    <t>00000.8.1.10</t>
  </si>
  <si>
    <t>CP48-REF. EDIFICAR</t>
  </si>
  <si>
    <t>VOICE PAINEL DE 30 PORTAS(TELEFONIA)</t>
  </si>
  <si>
    <t>CJ</t>
  </si>
  <si>
    <t>AR CONDICIONADO</t>
  </si>
  <si>
    <t>ILUMINAÇÃO</t>
  </si>
  <si>
    <t>74246/1UD</t>
  </si>
  <si>
    <t>CP31-REF.SINAPI</t>
  </si>
  <si>
    <t>41.11.12</t>
  </si>
  <si>
    <t>CP27-REF.CPOS</t>
  </si>
  <si>
    <t>ARANDELA COMPLETA, BOCAL CERÂMICA, PARA LÂMPADA DE 35W FLUORESCENTE</t>
  </si>
  <si>
    <t>CP28-REF.CPOS</t>
  </si>
  <si>
    <t>ARANDELA COMPLETA, BOCAL CERÂMICA, PARA LÂMPADA DE 32W FLUORESCENTE</t>
  </si>
  <si>
    <t>COP32. REF. SBC</t>
  </si>
  <si>
    <t>C4110</t>
  </si>
  <si>
    <t>CP33-REF.SEINFRA</t>
  </si>
  <si>
    <t>FITA DE LED FLEXÍVEL BRANCA COM CAPA DE SILICONE 12V IP-65</t>
  </si>
  <si>
    <t>PAISAGISMO</t>
  </si>
  <si>
    <t>85178U</t>
  </si>
  <si>
    <t>CP45-REF. SINAPI</t>
  </si>
  <si>
    <t>85178UDD</t>
  </si>
  <si>
    <t>CP46-REF. SINAPI</t>
  </si>
  <si>
    <t>09.09.083</t>
  </si>
  <si>
    <t>Volare 17 - PINI</t>
  </si>
  <si>
    <t>Data:13/08/2015</t>
  </si>
  <si>
    <t>INFORME O NOME DA EMPRESA</t>
  </si>
  <si>
    <t>Orçamento Analítico</t>
  </si>
  <si>
    <t>INSTALAÇÃOES ELÉTRICAS FACEF</t>
  </si>
  <si>
    <t>INSTALAÇÕES ELÉTRICAS FACEF</t>
  </si>
  <si>
    <t>CLASS</t>
  </si>
  <si>
    <t>QUANT./COEF.</t>
  </si>
  <si>
    <t>PREÇO(R$)</t>
  </si>
  <si>
    <t>15.1</t>
  </si>
  <si>
    <t>73861/20</t>
  </si>
  <si>
    <t>SER.CG</t>
  </si>
  <si>
    <t>00000.3.1.65</t>
  </si>
  <si>
    <t>COTAÇÃO</t>
  </si>
  <si>
    <t>CONDULETE TIPO TA EM LIGA DE ALUMÍNIOPARA ELETRODUTO ROSCADO 3/4</t>
  </si>
  <si>
    <t>MAT.</t>
  </si>
  <si>
    <t>SINAPI</t>
  </si>
  <si>
    <t>BUCHA E ARRUELA ALUMINIO FUNDIDO P/ ELETRODUTO 20MM (3/4)</t>
  </si>
  <si>
    <t>ELETRICISTA</t>
  </si>
  <si>
    <t>M.O.</t>
  </si>
  <si>
    <t>00000.3.1.66</t>
  </si>
  <si>
    <t>CONDULETE TIPO TB EM LIGA DE ALUMÍNIOPARA ELETRODUTO ROSCADO 3/4</t>
  </si>
  <si>
    <t>15.2</t>
  </si>
  <si>
    <t>Monobloco em chapa de aço 1,5 mm de espessura. Pintura eletrostática em pó poliéster cinza. Porta em chapa de aço de 1,5 mm de espessura. Abertura esquerda. Perfis verticais perfurados. Fecho rápido com miolo universal. Placa de montagem em chapa de aço de 2,25 mm de espessura. Pintura eletrostática em pó poliéster laranja. Proteção IP65 (NBR 6146, DIN 40050 IEC 529).</t>
  </si>
  <si>
    <t>00000.1.3.01</t>
  </si>
  <si>
    <t>Monobloco em chapa de aço 1,5 mm de espessura. Pintura eletrostática em pó poliéster cinza. Porta em chapa de aço de 1,5 mm de espessura. Abertura esquerda. Perfis verticais perfurados. Fecho rápido com miolo universal. Placa de montagem em chapa de aço de 2,25 mm de espessura. Pintura eletrostática em pó poliéster laranja. Proteção IP65 (NBR 6146, DIN 40050 IEC 529), ref.: EE 380, fab. Taunus ou similar - COMPLETO</t>
  </si>
  <si>
    <t>FALTA PREÇO</t>
  </si>
  <si>
    <t>ELETRICISTA INDUSTRIAL</t>
  </si>
  <si>
    <t>00000.3.1.55</t>
  </si>
  <si>
    <t>Disjuntor Termomagnético, tipo DIN, corrente máxima de interrupção 10kA, monopolar, corrente nominal 10 A, tensão máxima nominal 480V</t>
  </si>
  <si>
    <t>ELETROTECNICO</t>
  </si>
  <si>
    <t>AUXILIAR DE ELETRICISTA</t>
  </si>
  <si>
    <t>00000.3.1.57</t>
  </si>
  <si>
    <t>Disjuntor Termomagnético, tipo DIN, corrente máxima de interrupção 10kA, bipolar, corrente nominal 25A, tensão máxima nominal 480V</t>
  </si>
  <si>
    <t>00000.3.1.59</t>
  </si>
  <si>
    <t>Disjuntor Termomagnético, tipo DIN, corrente máxima de interrupção 10kA, monopolar, corrente nominal 16 A, tensão máxima nominal 480V</t>
  </si>
  <si>
    <t>00000.3.1.56</t>
  </si>
  <si>
    <t>Disjuntor Termomagnético, tipo DIN, corrente máxima de interrupção 10kA, bipolarr, corrente nominal 20A, tensão máxima nominal 480V</t>
  </si>
  <si>
    <t>00000.3.1.58</t>
  </si>
  <si>
    <t>Disjuntor Termomagnético, tipo DIN, corrente máxima de interrupção 10kA, bipolar, corrente nominal 10 A, tensão máxima nominal 480V</t>
  </si>
  <si>
    <t>00000.3.1.60</t>
  </si>
  <si>
    <t>Disjuntor Termomagnético, tipo DIN, corrente máxima de interrupção 15kA, bipolar, corrente nominal 10 A, tensão máxima nominal 480V.</t>
  </si>
  <si>
    <t>00000.3.1.61</t>
  </si>
  <si>
    <t>Disjuntor Termomagnético, tipo DIN, corrente máxima de interrupção 15kA, bipolar, corrente nominal 16 A, tensão máxima nominal 480.</t>
  </si>
  <si>
    <t>Disjuntor bipolar termomagnético curva C, corrente nominal 16A, corrente minima de interrupção 5kA, acionamento frontal, frequencia nominal 60Hz, tensão nominal 250/440 Vca, fixação rapida em trilhos DIN, marcas Siemens, Legrand ou Steck</t>
  </si>
  <si>
    <t>00000.3.1.62</t>
  </si>
  <si>
    <t>Disjuntor bipolar termomagnético curva C, corrente nominal 16A, corrente minima de interrupção 5kA, acionamento frontal</t>
  </si>
  <si>
    <t>Disjuntor bipolar termomagnético curva C, corrente nominal 10A, corrente minima de interrupção 5kA, acionamento frontal, frequencia nominal 60Hz, tensão nominal 250/440 Vca, fixação rapida em trilhos DIN. equencia nominal 60Hz, tensão nominal 250/440 Vca, fixação rapida em trilhos DIN.</t>
  </si>
  <si>
    <t>00000.3.1.63</t>
  </si>
  <si>
    <t>Disjuntor bipolar termomagnético curva C, corrente nominal 10A, corrente minima de interrupção 5kA, acionamento frontal</t>
  </si>
  <si>
    <t>Disjuntor monopolar termomagnético curva C, corrente nominal 10A, corrente minima de interrupção 5kA, acionamento frontal, frequencia nominal 60Hz, tensão nominal 250/440 Vca, fixação rapida em trilhos DIN.</t>
  </si>
  <si>
    <t>Disjuntor tripolar termomagnético curva C, corrente nominal 80A, corrente minima de interrupção 5kA, acionamento frontal. frequencia nominal 60Hz, tensão nominal 250/440 Vca, fixação rapida em trilhos DIN.</t>
  </si>
  <si>
    <t>Módulo com varistor, ref. 570-PE5520/19.5kA</t>
  </si>
  <si>
    <t>00000.3.1.98</t>
  </si>
  <si>
    <t>Chave Partida Direta para Motor embutida em caixa termoplástica de 7,5HP-220VCA com botões, com contator e relé termico e indicação luminosa. Grau de proteção IP65</t>
  </si>
  <si>
    <t>QUADRO DE DISTRIBUIÇÃO TRIFÁSICO, com barramento eletrolitico 800A, para 40 posições, fornecido e instalado</t>
  </si>
  <si>
    <t>00000.3.1.68</t>
  </si>
  <si>
    <t>Quadro de distribuição trifásico, com barramento 800A, para 40 posições</t>
  </si>
  <si>
    <t>QUADRO DE DISTRIBUÍÇÃO TRIFÁSICO, com barramento eletrolitico 400A, para 56 posições, fornecido e instalado</t>
  </si>
  <si>
    <t>00000.3.1.67</t>
  </si>
  <si>
    <t>Quadro de distribuição de sobrepor, com barramento eletrolitico 400A, para 40 posições</t>
  </si>
  <si>
    <t>15.3</t>
  </si>
  <si>
    <t>00000.3.1.69</t>
  </si>
  <si>
    <t>00000.3.1.15</t>
  </si>
  <si>
    <t>15.4</t>
  </si>
  <si>
    <t>CP</t>
  </si>
  <si>
    <t>CP22-REF. FDE</t>
  </si>
  <si>
    <t>CONJUNTO DE COMPONENTES PARA ELETROCALHA 300X50X3000</t>
  </si>
  <si>
    <t>00000.3.1.03</t>
  </si>
  <si>
    <t>Emenda para eletrocalha 300x200mm</t>
  </si>
  <si>
    <t>00000.3.1.04</t>
  </si>
  <si>
    <t>Emenda para eletrocalha de 300x50mm chapa 18, ref.: 139-07-0 300/050, Mopa ou similar</t>
  </si>
  <si>
    <t>00000.3.1.05</t>
  </si>
  <si>
    <t>Flange para eletrocalha 300x050, ref.: 139-02-300/50-Z, Mopa ou similar</t>
  </si>
  <si>
    <t>00000.3.1.06</t>
  </si>
  <si>
    <t>Flange para eletrocalha 100x050, ref.: 139-02-100/50-Z, Mopa ou similar</t>
  </si>
  <si>
    <t>00000.3.1.07</t>
  </si>
  <si>
    <t>Perfilado 38x38 perfurado MOPA ou similar</t>
  </si>
  <si>
    <t>00000.3.1.08</t>
  </si>
  <si>
    <t>Curva Horizontal galvanizada para eletrocalha 100x50mm em chapa 1,25mm, Valemam, Lifer, Bandeirantes ou Mopa</t>
  </si>
  <si>
    <t>00000.3.1.09</t>
  </si>
  <si>
    <t>Curva Horizontal galvanizada para eletrocalha 200x50mm em chapa 1,25mm, Valemam, Lifer, Bandeirantes ou Mopa</t>
  </si>
  <si>
    <t>00000.3.1.10</t>
  </si>
  <si>
    <t>Curva vertical galvanizada externa 90 graus 100x50mm em chapa 1,25mm, Valemam, Lifer, Bandeirantes ou Mopa</t>
  </si>
  <si>
    <t>00000.3.1.11</t>
  </si>
  <si>
    <t>Curva longa 90° para eletroduto PVC Rígido Roscável Classe B f 25 mm (NBR 6150)</t>
  </si>
  <si>
    <t>00000.3.1.20</t>
  </si>
  <si>
    <t>Junta interna reta p/ Perfilado MOPA ou similar</t>
  </si>
  <si>
    <t>00000.3.1.21</t>
  </si>
  <si>
    <t>Junta interna "L" p/ Perfilado MOPA ou similar</t>
  </si>
  <si>
    <t>00000.3.1.22</t>
  </si>
  <si>
    <t>Junta interna "T" p/ Perfilado MOPA ou similar</t>
  </si>
  <si>
    <t>00000.3.1.23</t>
  </si>
  <si>
    <t>Junta interna "X" p/ Perfilado MOPA ou similar</t>
  </si>
  <si>
    <t>00000.3.1.24</t>
  </si>
  <si>
    <t>Caixa em "X" MOPA ou similar</t>
  </si>
  <si>
    <t>00000.3.1.25</t>
  </si>
  <si>
    <t>Caixa p/ tomada em "GFC" MOPA ou similar</t>
  </si>
  <si>
    <t>00000.3.1.26</t>
  </si>
  <si>
    <t>Suspensão p/ luminária curta MOPA ou similar</t>
  </si>
  <si>
    <t>00000.3.1.27</t>
  </si>
  <si>
    <t>Gancho de suspensão vertical para eletrocalha MOPA ou similar</t>
  </si>
  <si>
    <t>00000.3.1.28</t>
  </si>
  <si>
    <t>Chumbador Æ 1/4” UR, ref.: 114-50-1/4-E, MOPA ou similar</t>
  </si>
  <si>
    <t>00000.3.1.29</t>
  </si>
  <si>
    <t>Cantoneira “ZZ” baixa 19x38, ref.: 114-10-Z,MOPA ou similar</t>
  </si>
  <si>
    <t>00000.3.1.30</t>
  </si>
  <si>
    <t>Vergalhão rosca total Æ 1/4"x3000, ref.: 114-40-1/4-E, MOPA ou similar</t>
  </si>
  <si>
    <t>00000.3.1.31</t>
  </si>
  <si>
    <t>Porca sextavada Æ 1/4", ref.: 114-49-1/4-E, MOPA ou similar</t>
  </si>
  <si>
    <t>00000.3.1.32</t>
  </si>
  <si>
    <t>Arruela lisa Æ 1/4", ref.: 114-47-1/4-E, MOPA ou similar</t>
  </si>
  <si>
    <t>00000.3.1.33</t>
  </si>
  <si>
    <t>Parafuso sextavado Æ 1/4" x 5/8”, ref.: 114-44-1/4-E, MOPA ou similar</t>
  </si>
  <si>
    <t>00000.3.1.34</t>
  </si>
  <si>
    <t>Saída vertical para eletroduto Æ 3/4", ref.: 139-11-3/4-Z, MOPA ou similar</t>
  </si>
  <si>
    <t>00000.3.1.35</t>
  </si>
  <si>
    <t>Saída lateral diam 3/4" MOPA ou similar</t>
  </si>
  <si>
    <t>00000.3.1.36</t>
  </si>
  <si>
    <t>Saída Vertical p/ Eletroduto diam. 1/2", Mopa ou similar</t>
  </si>
  <si>
    <t>00000.3.1.37</t>
  </si>
  <si>
    <t>Acoplamento 38x38 MOPA ou similar</t>
  </si>
  <si>
    <t>00000.3.1.38</t>
  </si>
  <si>
    <t>Curva de Inversão 90 lisa 50x300 - Dobra 'U' - S/ tampa MOPA ou similar</t>
  </si>
  <si>
    <t>00000.3.1.39</t>
  </si>
  <si>
    <t>Curva de Inversão 90 perf 50x300 - Dobra 'U' - S/ tampa, Mopa ou similar</t>
  </si>
  <si>
    <t>00000.3.1.40</t>
  </si>
  <si>
    <t>Curva de Inversão 90 perf 50x100 - Dobra 'U' - S/ tampar</t>
  </si>
  <si>
    <t>00000.3.1.41</t>
  </si>
  <si>
    <t>Tê horizontal perf 50x300 - Dobra 'U' - S/ tampa MOPA ou similar</t>
  </si>
  <si>
    <t>00000.3.1.42</t>
  </si>
  <si>
    <t>Te para perfilado 38x38mm, marcas Valemam, Lifer, Mopa ou similar</t>
  </si>
  <si>
    <t>00000.3.1.43</t>
  </si>
  <si>
    <t>Te horizontal para eletrocalha 100x50mm em chapa 1,25mm, Valemam, Lifer, Bandeirantes ou Mopa</t>
  </si>
  <si>
    <t>00000.3.1.44</t>
  </si>
  <si>
    <t>Te horizontal para eletrocalha 200x50mm em chapa 1,25mm, Valemam, Lifer, Bandeirantes ou Mopa</t>
  </si>
  <si>
    <t>00000.3.1.45</t>
  </si>
  <si>
    <t>Te horizontal para eletrocalha 300x50mm em chapa 1,25mm, Valemam, Lifer, Bandeirantes ou Mopa</t>
  </si>
  <si>
    <t>00000.3.1.46</t>
  </si>
  <si>
    <t>L para perfilado 38x38mm em chapa 1,25mm, marcas Perfil lider, Bandeirantes ou simila</t>
  </si>
  <si>
    <t>00000.3.1.47</t>
  </si>
  <si>
    <t>Cruzeta horizontal perf 50x300 - Dobra 'U' - S/ tampa MOPA ou similar</t>
  </si>
  <si>
    <t>00000.3.1.48</t>
  </si>
  <si>
    <t>Redução Concêntrica perf de 50x100 p/ 50x50 - Dobra 'U' - S/ tampa</t>
  </si>
  <si>
    <t>00000.3.1.49</t>
  </si>
  <si>
    <t>Redução Concêntrica perf de 50x300 p/ 50x50 - Dobra 'U' - S/ tampa, Mopa ou similar</t>
  </si>
  <si>
    <t>00000.3.1.50</t>
  </si>
  <si>
    <t>Acoplamento em painel 50x300 - Dobra 'U' - S/ tampa MOPA ou similar</t>
  </si>
  <si>
    <t>CP23-REF.TCPO</t>
  </si>
  <si>
    <t>ELETROCALHA PERFURADA EM CHAPA DE AÇO GALVANIZADA TIPO U, SEM ABAS, COM TAMPA 300X50X3000, NCL. COMPONENTES</t>
  </si>
  <si>
    <t>00000.3.1.71</t>
  </si>
  <si>
    <t>ELETROCALHA PERFURADA EM CHAPA DE AÇO GALVANIZADA TIPO U COM TAMPA 300X50X3000 . REF. 131-0100/050-Z, MOPA OU SIMILAR</t>
  </si>
  <si>
    <t>15.5</t>
  </si>
  <si>
    <t>CP24-REF. FDE</t>
  </si>
  <si>
    <t>BLOCO AUTONÔMO COM FONTE DE ENERGIA PRÓPRIA-Tipo de lâmpada: 48 LEDs. Alimentação: 110/220V (automático). Intensidade luminosa: Intenso: 59.040 mcd - Suave: 44.304 mcd Bateria: 2,5Ah. Tensão: 6V.</t>
  </si>
  <si>
    <t>00000.3.1.14</t>
  </si>
  <si>
    <t>Bloco autônomo com fonte de energia própria. Tipo de lâmpada: 48 LEDs. Alimentação: 110/220V (automático). Intensidade luminosa: Intenso: 59.040 mcd - Suave: 44.304 mcd Bateria: 2,5Ah. Tensão: 6V. Vida útil do elemento gerador de luz: 7horas para LEDs na função brilho intenso ou 10horas para LEDs na função brilho suave.</t>
  </si>
  <si>
    <t>30.06.06</t>
  </si>
  <si>
    <t>CP25-REF.CPOS</t>
  </si>
  <si>
    <t>SINALIZAÇÃO DE EMERGÊNCIA 6W 127V AUTONOMIA DE 3HS</t>
  </si>
  <si>
    <t>00000.3.1.53</t>
  </si>
  <si>
    <t>CP26-REF.CPOS</t>
  </si>
  <si>
    <t>SINALIZAÇÃO DE EMERGÊNCIA 1W 127V AUTONOMIA DE 1H</t>
  </si>
  <si>
    <t>00000.3.1.54</t>
  </si>
  <si>
    <t>00000.3.1.88</t>
  </si>
  <si>
    <t>ARANDELA COMPLETA, BOCAL CERÂMICA, PARA LÂMPADA DE 35W FLUORESCENT</t>
  </si>
  <si>
    <t>00000.3.1.89</t>
  </si>
  <si>
    <t>41.14.55</t>
  </si>
  <si>
    <t>CP29-REF.CPOS</t>
  </si>
  <si>
    <t>Luminária de embutir retangular confeccionada em aço tratado e pintadas em epóxi na cor branca, para 2 lâmpadas fluorescentes tubulares TLD de 32W, reator embutido, composto de aletas e refletores parabólicos em alumínio de alto brilho, modelo TCS912, com todos os acessórios</t>
  </si>
  <si>
    <t>00000.3.1.96</t>
  </si>
  <si>
    <t>Luminária de embutir retangular confeccionada em aço tratado e pintadas em epóxi na cor branca, para 2 lâmpadas fluorescentes tubulares TLD de 32W, reator embutido, composto de aletas e refletores parabólicos em alumínio de alto brilho, modelo TCS912, com todos os acessórios, de fabricação Philips ou similar.</t>
  </si>
  <si>
    <t>50.05.31</t>
  </si>
  <si>
    <t>CP30-REF.CPOS</t>
  </si>
  <si>
    <t>Luminária de Emergência com bloco autônomo não permanente projetado para acender os faróis na falta de energia</t>
  </si>
  <si>
    <t>00000.3.1.95</t>
  </si>
  <si>
    <t>Luminária de Emergência com bloco autônomo não permanente projetado para acender os faróis na falta de energia. Tensão de entrada 110/220V, com chave de seleção interna com proteção</t>
  </si>
  <si>
    <t>Refletor LED SMD - 50W - Bi-volt - Amarelo - Corpo Preto</t>
  </si>
  <si>
    <t>00000.3.1.99</t>
  </si>
  <si>
    <t>Luminária tipo plafonier, com vidro transparente, bocal de cerâmica E-27, em alumínio estampado, acabamento e pintura eletrostática poliéster, difusor em vidro temperado de 4mm com opções em jato total parcial ou transparente para 2 lâmpadas fluorescentes de 25W.</t>
  </si>
  <si>
    <t>00000.3.1.73</t>
  </si>
  <si>
    <t>LÂMPADA FLUORESCENTE ECONÔMICA 25W</t>
  </si>
  <si>
    <t>00000.3.1.80</t>
  </si>
  <si>
    <t>FITA ISOLANTE ADESIVA ANTI-CHAMA EM ROLOS 19MM X 5M</t>
  </si>
  <si>
    <t>00000.3.1.52</t>
  </si>
  <si>
    <t>TOTAL GERAL:</t>
  </si>
  <si>
    <t>INSTALAÇÃOESAR CONDICIONADO</t>
  </si>
  <si>
    <t>INSTALAÇÕES AR CONDICIONADO</t>
  </si>
  <si>
    <t>32.11.30</t>
  </si>
  <si>
    <t>CP34-REF. CPOS</t>
  </si>
  <si>
    <t>Isolamento térmico em espuma elastomérica, espessura de 9 a 12 mm, para tubulação de 3/4´ (cobre)</t>
  </si>
  <si>
    <t>00000.3.1.100</t>
  </si>
  <si>
    <t>00000.3.1.101</t>
  </si>
  <si>
    <t>Cola de contato para espuma elastomérica, isolamento térmico (uso adesivo industrial), ref. Armaflex 520 ou equivalente</t>
  </si>
  <si>
    <t>AUXILIAR DE ENCANADOR OU BOMBEIRO HIDRAULICO</t>
  </si>
  <si>
    <t>32.11.30D</t>
  </si>
  <si>
    <t>CP35-REF. CPOS</t>
  </si>
  <si>
    <t>Isolamento térmico em espuma elastomérica, espessura de 9 a 12 mm, para tubulação de 3/8´ (cobre)</t>
  </si>
  <si>
    <t>00000.3.1.102</t>
  </si>
  <si>
    <t>AJUDANTE DE ENCANADOR</t>
  </si>
  <si>
    <t>430720C</t>
  </si>
  <si>
    <t>CP36-REF.SEINFRA</t>
  </si>
  <si>
    <t>Ar condicionado a frio, tipo split cassete, capacidade de 48.000 BTU/h</t>
  </si>
  <si>
    <t>Eletrotécnico Montador</t>
  </si>
  <si>
    <t>COTAÇÃO www.arcondicionado.com.br</t>
  </si>
  <si>
    <t>Ar condicionado a frio, tipo split cassete, capacidade de 48.000 BTU/h, com controle remoto</t>
  </si>
  <si>
    <t>INSTALAÇÕES HIDRO SANITÁRIAS FACEF</t>
  </si>
  <si>
    <t>INSTALAÇÕES HIDROSANIRTÁRIAS FACEF</t>
  </si>
  <si>
    <t>16.1</t>
  </si>
  <si>
    <t>ADESIVO PLASTICO PARA PVC, FRASCO COM 850 GR</t>
  </si>
  <si>
    <t>SOLUCAO LIMPADORA PARA PVC, FRASCO COM 1000 CM3</t>
  </si>
  <si>
    <t>00000.3.1.107</t>
  </si>
  <si>
    <r>
      <t xml:space="preserve">JOELHO 90 GRAUS COM BUCHA DE LATÃO, PVC, SOLDÁVEL </t>
    </r>
    <r>
      <rPr>
        <b/>
        <sz val="10"/>
        <color rgb="FF000000"/>
        <rFont val="Arial"/>
        <family val="2"/>
        <charset val="1"/>
      </rPr>
      <t>AZUL</t>
    </r>
    <r>
      <rPr>
        <sz val="10"/>
        <color rgb="FF000000"/>
        <rFont val="Arial"/>
        <family val="2"/>
        <charset val="1"/>
      </rPr>
      <t>, DN 25MM, X 1/2" INSTALADO EM RAMAL OU SUB-RAMAL DE ÁGUA • FORNECIMENTO E INSTALAÇÃO . AF_03/2015_P</t>
    </r>
  </si>
  <si>
    <t>LIXA EM FOLHA PARA PAREDE OU MADEIRA, NUMERO 120 (COR VERMELHA)</t>
  </si>
  <si>
    <t>ENCANADOR OU BOMBEIRO HIDRÁULICO</t>
  </si>
  <si>
    <t>16.2</t>
  </si>
  <si>
    <t>ESGOTO/ ÁGUA PLUVIAL</t>
  </si>
  <si>
    <t>CP38-REF. SINAPI</t>
  </si>
  <si>
    <t>PASTA LUBRIFICANTE PARA USO EM TUBOS DE PVC COM ANEL DE BORRACHA (POTE DE 400* G)</t>
  </si>
  <si>
    <t>ANEL BORRACHA PARA TUBO ESGOTO PREDIAL DN 75 MM (NBR 5688)</t>
  </si>
  <si>
    <t>00000.3.1.106</t>
  </si>
  <si>
    <t>TE SANITARIO PVC P/ ESG PREDIAL DN 75 X 50MM</t>
  </si>
  <si>
    <t>JUNCAO SIMPLES PVC P/ ESG PREDIAL DN 75X50MM</t>
  </si>
  <si>
    <t>JUNCAO SIMPLES PVC P/ ESG PREDIAL DN 100X75MM</t>
  </si>
  <si>
    <t>JUNCAO SIMPLES PVC P/ ESG PREDIAL DN 100X100MM</t>
  </si>
  <si>
    <t>00000.3.1.105</t>
  </si>
  <si>
    <t>JUNCAO SIMPLES PVC P/ ESG PREDIAL DN 100X50MM</t>
  </si>
  <si>
    <t>CP43-REF. SINAPI</t>
  </si>
  <si>
    <t>ANEL BORRACHA PARA TUBO ESGOTO PREDIAL, DN 100 MM (NBR 5688)</t>
  </si>
  <si>
    <t>86882UD</t>
  </si>
  <si>
    <t>CP44-REF. SINAPI</t>
  </si>
  <si>
    <t>SIFÃO DO TIPO GARRAFA EM PVC 1" - FORNECIMENTO E INSTALAÇÃO. AF_12/2013</t>
  </si>
  <si>
    <t>FITA VEDA ROSCA EM ROLOS DE 18 MM X 10 M (L X C)</t>
  </si>
  <si>
    <t>21.0</t>
  </si>
  <si>
    <t>Plantio de mudas de DIANELLA TASMANICA(nome Cientifico), Vulgarmente conhecido como DIONELA</t>
  </si>
  <si>
    <t>DIANELLA TASMANICA(nome Cientifico), Vulgarmente conhecido como DIONELA</t>
  </si>
  <si>
    <t>!EM PROCESSO DE DESATIVACAO! ADUBO BOVINO</t>
  </si>
  <si>
    <t>FERTILIZANTE NPK - 10:10:10</t>
  </si>
  <si>
    <t>CALCARIO DOLOMITICO A (POSTO PEDREIRA/FORNECEDOR, SEM FRETE)</t>
  </si>
  <si>
    <t>AREIA MEDIA - POSTO JAZIDA/FORNECEDOR (SEM FRETE)</t>
  </si>
  <si>
    <t>TERRA VEGETAL</t>
  </si>
  <si>
    <t>SERVENTE</t>
  </si>
  <si>
    <t>JARDINEIRO</t>
  </si>
  <si>
    <t>Plantio de mudas de CYCAS REVOLUTA(nome Cientifico), Vulgarmente conhecido como CICA</t>
  </si>
  <si>
    <t>CYCAS REVOLUTA(nome Cientifico), Vulgarmente conhecido como CICA</t>
  </si>
  <si>
    <t>TELEFONIA /GUARDA CORPO</t>
  </si>
  <si>
    <t>00000.3.1.51</t>
  </si>
  <si>
    <t>Voice Panel de 30 portas (telefonia) KRONE, Furukawa ou similar</t>
  </si>
  <si>
    <t>C4024</t>
  </si>
  <si>
    <t>CP50-REF. SEINFRA</t>
  </si>
  <si>
    <t>CENTRAL DE TELEFONIA C/ 48 RAMAIS E 6 LINHAS TRONCO</t>
  </si>
  <si>
    <t>COTAÇÕES</t>
  </si>
  <si>
    <t>ELÉTRICA</t>
  </si>
  <si>
    <t>HIDRO/SANITÁRIO</t>
  </si>
  <si>
    <t>CORRIMÃO/TELEFONIA</t>
  </si>
  <si>
    <t>00000.3.1.01</t>
  </si>
  <si>
    <t>FERRO PERFILADO TRABALHADO</t>
  </si>
  <si>
    <t>Cabo ópticos com duas fibras cada, do tipo multimodo 62,5/125</t>
  </si>
  <si>
    <t>COD.</t>
  </si>
  <si>
    <t>REF.</t>
  </si>
  <si>
    <t>MATERIAIS</t>
  </si>
  <si>
    <t>UNID.</t>
  </si>
  <si>
    <t>MOPA</t>
  </si>
  <si>
    <t>LUMICENTER</t>
  </si>
  <si>
    <t>Luminária PL Electronic de 23W</t>
  </si>
  <si>
    <t>00000.3.1.90</t>
  </si>
  <si>
    <t>Luminária PL Electronic de 32W</t>
  </si>
  <si>
    <t>00000.3.1.91</t>
  </si>
  <si>
    <t>Lâmpada fluorescente tubular, tipo TLD, de 32W/127Vac</t>
  </si>
  <si>
    <t>Reator de alto fator de potência (fp=0,92), tipo partida rápida para 2 lâmpada fluorescente de 32W / 127 Vac.</t>
  </si>
  <si>
    <t>www.multiar.com.br</t>
  </si>
  <si>
    <t>www.centralar.com.br</t>
  </si>
  <si>
    <t>www.arconcionado.com.br</t>
  </si>
  <si>
    <t>MAT</t>
  </si>
  <si>
    <t>CPOS 181</t>
  </si>
  <si>
    <t>FDE abr21</t>
  </si>
  <si>
    <t>SERVIÇOS PRELIMINARES</t>
  </si>
  <si>
    <t>02.08.020</t>
  </si>
  <si>
    <t>Placa de identificação para obra</t>
  </si>
  <si>
    <t>03.02.040</t>
  </si>
  <si>
    <t>Demolição manual de alvenaria de elevação ou elemento vazado, incluindo revestimento</t>
  </si>
  <si>
    <t>02.02.150</t>
  </si>
  <si>
    <t>Locação de container tipo depósito - área mínima de 13,80 m²</t>
  </si>
  <si>
    <t>m³</t>
  </si>
  <si>
    <t xml:space="preserve">01.02.001 </t>
  </si>
  <si>
    <t>m</t>
  </si>
  <si>
    <t xml:space="preserve">01.10.001 </t>
  </si>
  <si>
    <t>02.05.060</t>
  </si>
  <si>
    <t>Montagem e desmontagem de andaime torre metálica com altura até 10 m</t>
  </si>
  <si>
    <t>02.05.202</t>
  </si>
  <si>
    <t>Andaime torre metálico (1,5 x 1,5 m) com piso metálico</t>
  </si>
  <si>
    <t>mxmês</t>
  </si>
  <si>
    <t>03.06.050</t>
  </si>
  <si>
    <t>Desmonte (levantamento) mecanizado de pavimento em paralelepípedo ou lajota de concreto, inclusive carregamento, transporte até 1 quilômetro e descarregamento</t>
  </si>
  <si>
    <t>m²</t>
  </si>
  <si>
    <t>05.04.060</t>
  </si>
  <si>
    <t>Transporte manual horizontal e/ou vertical de entulho até o local de despejo - ensacado</t>
  </si>
  <si>
    <t>05.07.040</t>
  </si>
  <si>
    <t>Remoção de entulho separado de obra com caçamba metálica - terra, alvenaria, concreto, argamassa, madeira, papel, plástico ou metal</t>
  </si>
  <si>
    <t>06.01.020</t>
  </si>
  <si>
    <t>Escavação manual em solo de 1ª e 2ª categoria em campo aberto</t>
  </si>
  <si>
    <t>06.11.040</t>
  </si>
  <si>
    <t>Reaterro manual apiloado sem controle de compactação</t>
  </si>
  <si>
    <t>unxmes</t>
  </si>
  <si>
    <t>09.01.020</t>
  </si>
  <si>
    <t>Forma em madeira comum para fundação</t>
  </si>
  <si>
    <t>09.01.030</t>
  </si>
  <si>
    <t>Forma em madeira comum para estrutura</t>
  </si>
  <si>
    <t>09.01.160</t>
  </si>
  <si>
    <t>Desmontagem de forma em madeira para estrutura de vigas, com tábuas</t>
  </si>
  <si>
    <t>10.01.040</t>
  </si>
  <si>
    <t>Armadura em barra de aço CA-50 (A ou B) fyk = 500 MPa</t>
  </si>
  <si>
    <t>kg</t>
  </si>
  <si>
    <t>10.01.060</t>
  </si>
  <si>
    <t>Armadura em barra de aço CA-60 (A ou B) fyk = 600 MPa</t>
  </si>
  <si>
    <t>11.01.130</t>
  </si>
  <si>
    <t>Concreto usinado, fck = 25 MPa</t>
  </si>
  <si>
    <t>11.16.040</t>
  </si>
  <si>
    <t>Lançamento e adensamento de concreto ou massa em fundação</t>
  </si>
  <si>
    <t>11.16.060</t>
  </si>
  <si>
    <t>Lançamento e adensamento de concreto ou massa em estrutura</t>
  </si>
  <si>
    <t>11.18.040</t>
  </si>
  <si>
    <t>Lastro de pedra britada</t>
  </si>
  <si>
    <t>32.16.010</t>
  </si>
  <si>
    <t>Impermeabilização em pintura de asfalto oxidado com solventes orgânicos, sobre massa</t>
  </si>
  <si>
    <t>IMPERMEABILIZAÇÃO</t>
  </si>
  <si>
    <t>14.10.111</t>
  </si>
  <si>
    <t>Alvenaria de bloco de concreto de vedação de 14 x 19 x 39 cm - classe C</t>
  </si>
  <si>
    <t>14.20.010</t>
  </si>
  <si>
    <t>Vergas, contravergas e pilaretes de concreto armado</t>
  </si>
  <si>
    <t>15.03.150</t>
  </si>
  <si>
    <t>Fornecimento e montagem de estrutura metálica em perfil metalon, sem pintura</t>
  </si>
  <si>
    <t>16.33.022</t>
  </si>
  <si>
    <t>Calha, rufo, afins em chapa galvanizada nº 24 - corte 0,33 m</t>
  </si>
  <si>
    <t>16.40.150</t>
  </si>
  <si>
    <t>Recolocação de telha em fibrocimento ou CRFS, perfil modulado ou trapezoidal</t>
  </si>
  <si>
    <t>17.02.020</t>
  </si>
  <si>
    <t>Chapisco</t>
  </si>
  <si>
    <t>17.02.140</t>
  </si>
  <si>
    <t>Emboço desempenado com espuma de poliéster</t>
  </si>
  <si>
    <t>17.04.040</t>
  </si>
  <si>
    <t>Revestimento em gesso liso desempenado sobre bloco</t>
  </si>
  <si>
    <t>22.02.010</t>
  </si>
  <si>
    <t>Forro em placa de gesso liso fixo</t>
  </si>
  <si>
    <t>23.13.001</t>
  </si>
  <si>
    <t>Porta lisa de madeira, interna "PIM", para acabamento em pintura, padrão dimensional médio/pesado, com ferragens, completo - 80 x 210 cm</t>
  </si>
  <si>
    <t>23.13.002</t>
  </si>
  <si>
    <t>Porta lisa de madeira, interna "PIM", para acabamento em pintura, padrão dimensional médio/pesado, com ferragens, completo - 90 x 210 cm</t>
  </si>
  <si>
    <t>24.01.030</t>
  </si>
  <si>
    <t>Caixilho em ferro basculante, sob medida</t>
  </si>
  <si>
    <t>CAIXILHOS MADEIRA</t>
  </si>
  <si>
    <t>CAIXILHOS DE FERRO</t>
  </si>
  <si>
    <t>26.01.040</t>
  </si>
  <si>
    <t>Vidro liso transparente de 4 mm</t>
  </si>
  <si>
    <t>30.01.030</t>
  </si>
  <si>
    <t>Barra de apoio reta, para pessoas com mobilidade reduzida, em tubo de aço inoxidável de 1 1/2´ x 800 mm</t>
  </si>
  <si>
    <t>ACESSIBILIDADE</t>
  </si>
  <si>
    <t>30.04.060</t>
  </si>
  <si>
    <t>Revestimento em chapa de aço inoxidável para proteção de portas, altura de 40 cm</t>
  </si>
  <si>
    <t>12.01.021</t>
  </si>
  <si>
    <t>Broca em concreto armado diâmetro de 20 cm - completa</t>
  </si>
  <si>
    <t>12.01.041</t>
  </si>
  <si>
    <t>Broca em concreto armado diâmetro de 25 cm - completa</t>
  </si>
  <si>
    <t>INSTALAÇÕES HIDRÁULICAS</t>
  </si>
  <si>
    <t>44.01.110</t>
  </si>
  <si>
    <t>Lavatório de louça com coluna</t>
  </si>
  <si>
    <t>44.01.800</t>
  </si>
  <si>
    <t>Bacia sifonada com caixa de descarga acoplada sem tampa - 6 litros</t>
  </si>
  <si>
    <t>cj</t>
  </si>
  <si>
    <t>44.03.130</t>
  </si>
  <si>
    <t>Saboneteira tipo dispenser, para refil de 800 ml</t>
  </si>
  <si>
    <t>44.03.180</t>
  </si>
  <si>
    <t>Dispenser toalheiro em ABS, para folhas</t>
  </si>
  <si>
    <t>44.03.480</t>
  </si>
  <si>
    <t>Torneira de mesa para lavatório compacta, acionamento hidromecânico, em latão cromado, DN= 1/2´</t>
  </si>
  <si>
    <t>44.03.360</t>
  </si>
  <si>
    <t>Ducha higiênica cromada</t>
  </si>
  <si>
    <t>46.01.010</t>
  </si>
  <si>
    <t>Tubo de PVC rígido soldável marrom, DN= 20 mm, (1/2´), inclusive conexões</t>
  </si>
  <si>
    <t>46.01.020</t>
  </si>
  <si>
    <t>Tubo de PVC rígido soldável marrom, DN= 25 mm, (3/4´), inclusive conexões</t>
  </si>
  <si>
    <t>46.01.030</t>
  </si>
  <si>
    <t>Tubo de PVC rígido soldável marrom, DN= 32 mm, (1´), inclusive conexões</t>
  </si>
  <si>
    <t>46.02.010</t>
  </si>
  <si>
    <t>Tubo de PVC rígido branco, pontas lisas, soldável, linha esgoto série normal, DN= 40 mm, inclusive conexões</t>
  </si>
  <si>
    <t>46.02.050</t>
  </si>
  <si>
    <t>Tubo de PVC rígido branco PxB com virola e anel de borracha, linha esgoto série normal, DN= 50 mm, inclusive conexões</t>
  </si>
  <si>
    <t>46.02.060</t>
  </si>
  <si>
    <t>Tubo de PVC rígido branco PxB com virola e anel de borracha, linha esgoto série normal, DN= 75 mm, inclusive conexões</t>
  </si>
  <si>
    <t>46.02.070</t>
  </si>
  <si>
    <t>Tubo de PVC rígido branco PxB com virola e anel de borracha, linha esgoto série normal, DN= 100 mm, inclusive conexões</t>
  </si>
  <si>
    <t>47.02.020</t>
  </si>
  <si>
    <t>Registro de gaveta em latão fundido cromado com canopla, DN= 3/4´ - linha especial</t>
  </si>
  <si>
    <t>47.02.030</t>
  </si>
  <si>
    <t>Registro de gaveta em latão fundido cromado com canopla, DN= 1´ - linha especial</t>
  </si>
  <si>
    <t>49.01.016</t>
  </si>
  <si>
    <t>Caixa sifonada de PVC rígido de 100 x 100 x 50 mm, com grelha</t>
  </si>
  <si>
    <t>49.01.020</t>
  </si>
  <si>
    <t>Caixa sifonada de PVC rígido de 100 x 150 x 50 mm, com grelha</t>
  </si>
  <si>
    <t>49.01.030</t>
  </si>
  <si>
    <t>Caixa sifonada de PVC rígido de 150 x 150 x 50 mm, com grelha</t>
  </si>
  <si>
    <t>01.08.050</t>
  </si>
  <si>
    <t>Caixa de ligacao ou inspecao - alvenaria de 1/2 tijolo revestida</t>
  </si>
  <si>
    <t>01.08.052</t>
  </si>
  <si>
    <t>Caixa de ligacao ou inspecao - tampa de concreto armado</t>
  </si>
  <si>
    <t>44.20.010</t>
  </si>
  <si>
    <t>Sifão plástico sanfonado universal de 1´</t>
  </si>
  <si>
    <t>44.20.110</t>
  </si>
  <si>
    <t>Engate flexível de PVC DN= 1/2´</t>
  </si>
  <si>
    <t>44.20.280</t>
  </si>
  <si>
    <t>Tampa de plástico para bacia sanitária</t>
  </si>
  <si>
    <t>44.20.650</t>
  </si>
  <si>
    <t>Válvula de metal cromado de 1´</t>
  </si>
  <si>
    <t>AMBULATÓRIO DE CAMPANHA -  UNI-FACEF II</t>
  </si>
  <si>
    <t xml:space="preserve">13.01.004 </t>
  </si>
  <si>
    <t>Lastro de concreto c/hodrófugo e= 5cm</t>
  </si>
  <si>
    <t>13.01.006</t>
  </si>
  <si>
    <t>Lastro de pedra britada - 5cm</t>
  </si>
  <si>
    <t>07.03.133</t>
  </si>
  <si>
    <t>Telha galvalume / aco galv acabamento.natural trapez h=40mm .e=0,65mm</t>
  </si>
  <si>
    <t>46.01.060</t>
  </si>
  <si>
    <t>Tubo de PVC rígido soldável marrom, DN= 60 mm, (2´), inclusive conexões</t>
  </si>
  <si>
    <t>46.01.070</t>
  </si>
  <si>
    <t>Tubo de PVC rígido soldável marrom, DN= 75 mm, (2 1/2´), inclusive conexões</t>
  </si>
  <si>
    <t>46.01.040</t>
  </si>
  <si>
    <t>Tubo de PVC rígido soldável marrom, DN= 40 mm, (1 1/4´), inclusive conexões</t>
  </si>
  <si>
    <t>15.02.061</t>
  </si>
  <si>
    <t>Tinta latex standard em superficie de gesso</t>
  </si>
  <si>
    <t xml:space="preserve">FORRO </t>
  </si>
  <si>
    <t xml:space="preserve"> COBERTURA</t>
  </si>
  <si>
    <t>12.02.036</t>
  </si>
  <si>
    <t>Revestimento com azulejos lisos, branco brilhante</t>
  </si>
  <si>
    <t>REVESTIMENTO DE PISO E PAREDE</t>
  </si>
  <si>
    <t>40.01.020</t>
  </si>
  <si>
    <t>Caixa de ferro estampada 4´ x 2´</t>
  </si>
  <si>
    <t>40.01.040</t>
  </si>
  <si>
    <t>Caixa de ferro estampada 4´ x 4´</t>
  </si>
  <si>
    <t>40.01.080</t>
  </si>
  <si>
    <t>Caixa de ferro estampada octogonal fundo móvel 4´ x 4´</t>
  </si>
  <si>
    <t>40.04.450</t>
  </si>
  <si>
    <t>Tomada 2P+T de 10 A - 250 V, completa</t>
  </si>
  <si>
    <t>40.04.460</t>
  </si>
  <si>
    <t>Tomada 2P+T de 20 A - 250 V, completa</t>
  </si>
  <si>
    <t>40.05.020</t>
  </si>
  <si>
    <t>Interruptor com 1 tecla simples e placa</t>
  </si>
  <si>
    <t>40.05.040</t>
  </si>
  <si>
    <t>Interruptor com 2 teclas simples e placa</t>
  </si>
  <si>
    <t>40.05.080</t>
  </si>
  <si>
    <t>Interruptor com 1 tecla paralelo e placa</t>
  </si>
  <si>
    <t>38.15.010</t>
  </si>
  <si>
    <t>Eletroduto metálico flexível com capa em PVC de 3/4´</t>
  </si>
  <si>
    <t>38.15.020</t>
  </si>
  <si>
    <t>Eletroduto metálico flexível com capa em PVC de 1´</t>
  </si>
  <si>
    <t>09.07.024</t>
  </si>
  <si>
    <t>Cabo de 2,5mm2 - 750v de isolação</t>
  </si>
  <si>
    <t xml:space="preserve">m </t>
  </si>
  <si>
    <t>09.07.026</t>
  </si>
  <si>
    <t>Cabo de 6mm2 - 750v de isolação</t>
  </si>
  <si>
    <t>09.07.011</t>
  </si>
  <si>
    <t>Cabo de 10 mm2 - 750 v de isolacao</t>
  </si>
  <si>
    <t>09.07.012</t>
  </si>
  <si>
    <t>Cabo de 16 mm2 - 750 v de isolacao</t>
  </si>
  <si>
    <t>,</t>
  </si>
  <si>
    <t>Quadro distribuicao, disj. geral 100a p/ 28 a 42 disjs.</t>
  </si>
  <si>
    <t>09.05.062</t>
  </si>
  <si>
    <t>Barramento de 30a p/quadros de distribuição</t>
  </si>
  <si>
    <t>09.09.064</t>
  </si>
  <si>
    <t>Il-66 luminária de embutir c/refletor sem aletas (1x32w)</t>
  </si>
  <si>
    <t>09.09.065</t>
  </si>
  <si>
    <t>Il-67 luminária de embutir c/refletor sem aletas (2x32w)</t>
  </si>
  <si>
    <t>41.13.102</t>
  </si>
  <si>
    <t>Luminária blindada tipo arandela de 45º e 90º, para lâmpada LED</t>
  </si>
  <si>
    <t>41.13.200</t>
  </si>
  <si>
    <t>Luminária blindada oval de sobrepor ou arandela, para lâmpada fluorescentes compacta</t>
  </si>
  <si>
    <t>37.03.220</t>
  </si>
  <si>
    <t>Quadro de distribuição universal de embutir, para disjuntores 34 DIN / 24 Bolt-on - 150 A - sem componentes</t>
  </si>
  <si>
    <t>Porta de abrir com mola hidráulica, em vidro temperado, 2 folhas de 0,90x2,1 m, espessura de 10 mm, inclusive acessorios AF_01/2021</t>
  </si>
  <si>
    <t>08.12.016</t>
  </si>
  <si>
    <t>Calha ou agua furtada em chapa galv. n 24 - corte 0,50m</t>
  </si>
  <si>
    <t>08.12.007</t>
  </si>
  <si>
    <t>Ligacao calha condutor de chapa aco galvanizado n.24 diametro de 3"</t>
  </si>
  <si>
    <t xml:space="preserve">15.04.015 </t>
  </si>
  <si>
    <t>15.03.011</t>
  </si>
  <si>
    <t>Esmalte com massa niveladora em esquadria de madeira</t>
  </si>
  <si>
    <t>Esmalte em superfície rebocada sem massa niveladora BI</t>
  </si>
  <si>
    <t xml:space="preserve">15.03.021 </t>
  </si>
  <si>
    <t>Esmalte em esquadrias de ferro</t>
  </si>
  <si>
    <t>15.04.006</t>
  </si>
  <si>
    <t>Tinta latex standard</t>
  </si>
  <si>
    <t>06.02.001</t>
  </si>
  <si>
    <t>Pc-01 porta corta-fogo p90 l=90cm completa</t>
  </si>
  <si>
    <t>SERVIÇOS COMPLEMENTARES</t>
  </si>
  <si>
    <t>16.11.005</t>
  </si>
  <si>
    <t>Limpeza da obra</t>
  </si>
  <si>
    <t>16.11.012</t>
  </si>
  <si>
    <t>Limpeza de aparelhos sanitarios</t>
  </si>
  <si>
    <t>16.11.013</t>
  </si>
  <si>
    <t>Limpeza de revestimentos hidraulicos</t>
  </si>
  <si>
    <t>16.11.014</t>
  </si>
  <si>
    <t>Limpeza de vidros</t>
  </si>
  <si>
    <t xml:space="preserve">Eletroduto flexível corrugado, pvc, dn 20mm (1/2"), para circuitos terminais, fornecimento e instalação. AF_12/2015 </t>
  </si>
  <si>
    <t xml:space="preserve">Eletroduto flexível corrugado, pvc, dn 25 mm (3/4"), para ciscuitos terminais, fornecimento e instalação. AF_12/2015 </t>
  </si>
  <si>
    <t>Eletroduto flexível corrugado, pcv, dn 32 mm (1"), para circuitos terminais, fornecimento e instalção. AF_12/2015</t>
  </si>
  <si>
    <t>Eletroduto flexível corrugado, pead, dn 50 (1 1/2") - fornecimento e intalação. AF_04/2016</t>
  </si>
  <si>
    <t>Eletroduto flexível corrugado, pead, dn 40 mm (1 1/4"), para circuitos terminais. AF_12/2015</t>
  </si>
  <si>
    <t>Eletroduto flexível corrugado, pead, dn 63 (2") - fornecimento e instalação. AF_04/2016</t>
  </si>
  <si>
    <t>Eletroduto flevível corrugado, pead, dn 90 (3) - fornecimento e instalação.AF_04/2016</t>
  </si>
  <si>
    <t>SINAPI07/21</t>
  </si>
  <si>
    <t>Data:17/07/2021</t>
  </si>
  <si>
    <t>04.03.040</t>
  </si>
  <si>
    <t>Retirada de telhamento perfil e material qualquer, exceto barro</t>
  </si>
  <si>
    <t>13.02.100</t>
  </si>
  <si>
    <t>Ceramica esmalt.antider. absorção de agua 3% a 8% pei 4/5 coef.atrito minimo 0,4 uso exclusivo padrao creche</t>
  </si>
  <si>
    <t>13.05.100</t>
  </si>
  <si>
    <t>Rodape ceramica antiderrapante altura 7cm (monoqueima) uso exclusivo padrao creche</t>
  </si>
  <si>
    <t>Remoção de tesouras metálicas, com vão menor que 8 m, de forma mecanizada, com reaproveiramento. AF_12/2017</t>
  </si>
  <si>
    <t>LOGICA</t>
  </si>
  <si>
    <t xml:space="preserve">Tomada RJ 45 para rede de dados, com placa                                                   </t>
  </si>
  <si>
    <t xml:space="preserve">Tomada para telefone 4P - padrão TELEBRÁS, com placa             </t>
  </si>
  <si>
    <t xml:space="preserve">Eletroduto de PVC corrugado flexível reforçado, diâmetro externo de20 mm                </t>
  </si>
  <si>
    <t xml:space="preserve">Eletrocalha perfurada galvanizada a fogo, 100 x 50 mm,  com acessórios               </t>
  </si>
  <si>
    <t xml:space="preserve">Caixa de ferro estâmpada 4´ x 2´          </t>
  </si>
  <si>
    <t>Caixa de ferro estâmpada 4´ x 4´            </t>
  </si>
  <si>
    <t>40.04.350</t>
  </si>
  <si>
    <t>40.04.080</t>
  </si>
  <si>
    <t>38.19.200</t>
  </si>
  <si>
    <t>38.21.920</t>
  </si>
  <si>
    <t xml:space="preserve">ALVENARIA </t>
  </si>
  <si>
    <t>13.06.082</t>
  </si>
  <si>
    <t>So-22 soleira de granito em nivel 1 peça (l= 14 a 17cm)</t>
  </si>
  <si>
    <t>R$</t>
  </si>
  <si>
    <t xml:space="preserve">24.02.040 </t>
  </si>
  <si>
    <t xml:space="preserve">Porta/portão tipo gradil sob medida </t>
  </si>
  <si>
    <t xml:space="preserve"> m² </t>
  </si>
  <si>
    <t>24.02.490</t>
  </si>
  <si>
    <t xml:space="preserve">Grade em barra chata soldada de 1 1/2´ x 1/4´, sob medida </t>
  </si>
  <si>
    <t>SEISCENTOS E ONZE MIL DUZENTOS E TRINTA E UM REAIS E QUARENTA E QUATRO CENTAVOS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</si>
</sst>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00\ ;\-* #,##0.00\ ;* \-#\ ;@\ "/>
    <numFmt numFmtId="165" formatCode="#,##0_ ;\-#,##0\ "/>
  </numFmts>
  <fonts count="25" x14ac:knownFonts="1">
    <font>
      <sz val="11"/>
      <color rgb="FF000000"/>
      <name val="Calibri"/>
      <family val="2"/>
      <charset val="1"/>
    </font>
    <font>
      <sz val="10"/>
      <color rgb="FF000000"/>
      <name val="Arial"/>
      <family val="2"/>
      <charset val="1"/>
    </font>
    <font>
      <b/>
      <sz val="10"/>
      <color rgb="FF000000"/>
      <name val="Arial"/>
      <family val="2"/>
      <charset val="1"/>
    </font>
    <font>
      <b/>
      <i/>
      <sz val="10"/>
      <color rgb="FF000000"/>
      <name val="Arial"/>
      <family val="2"/>
      <charset val="1"/>
    </font>
    <font>
      <b/>
      <sz val="14"/>
      <color rgb="FF000000"/>
      <name val="Arial"/>
      <family val="2"/>
      <charset val="1"/>
    </font>
    <font>
      <sz val="11"/>
      <color rgb="FF000000"/>
      <name val="Arial"/>
      <family val="2"/>
      <charset val="1"/>
    </font>
    <font>
      <sz val="10"/>
      <color rgb="FF000000"/>
      <name val="Calibri"/>
      <family val="2"/>
      <charset val="1"/>
    </font>
    <font>
      <b/>
      <sz val="10"/>
      <color rgb="FFFF0000"/>
      <name val="Arial"/>
      <family val="2"/>
      <charset val="1"/>
    </font>
    <font>
      <b/>
      <sz val="10"/>
      <name val="Arial"/>
      <family val="2"/>
      <charset val="1"/>
    </font>
    <font>
      <sz val="10"/>
      <color rgb="FFFF0000"/>
      <name val="Arial"/>
      <family val="2"/>
      <charset val="1"/>
    </font>
    <font>
      <sz val="10"/>
      <color rgb="FFFF0000"/>
      <name val="Calibri"/>
      <family val="2"/>
      <charset val="1"/>
    </font>
    <font>
      <b/>
      <sz val="11"/>
      <color rgb="FF000000"/>
      <name val="Calibri"/>
      <family val="2"/>
      <charset val="1"/>
    </font>
    <font>
      <b/>
      <sz val="11"/>
      <name val="Calibri"/>
      <family val="2"/>
      <charset val="1"/>
    </font>
    <font>
      <b/>
      <sz val="16"/>
      <color rgb="FF000000"/>
      <name val="Arial"/>
      <family val="2"/>
      <charset val="1"/>
    </font>
    <font>
      <b/>
      <sz val="20"/>
      <color rgb="FF000000"/>
      <name val="Calibri"/>
      <family val="2"/>
      <charset val="1"/>
    </font>
    <font>
      <b/>
      <sz val="14"/>
      <color rgb="FF000000"/>
      <name val="Calibri"/>
      <family val="2"/>
      <charset val="1"/>
    </font>
    <font>
      <u/>
      <sz val="11"/>
      <color rgb="FF0000FF"/>
      <name val="Calibri"/>
      <family val="2"/>
      <charset val="1"/>
    </font>
    <font>
      <sz val="11"/>
      <color rgb="FF000000"/>
      <name val="Calibri"/>
      <family val="2"/>
      <charset val="1"/>
    </font>
    <font>
      <sz val="10"/>
      <color rgb="FF000000"/>
      <name val="Arial"/>
      <family val="2"/>
    </font>
    <font>
      <sz val="10"/>
      <color rgb="FF333333"/>
      <name val="Arial"/>
      <family val="2"/>
    </font>
    <font>
      <b/>
      <i/>
      <sz val="10"/>
      <color rgb="FF000000"/>
      <name val="Arial"/>
      <family val="2"/>
    </font>
    <font>
      <b/>
      <i/>
      <sz val="10"/>
      <color rgb="FFFF0000"/>
      <name val="Arial"/>
      <family val="2"/>
    </font>
    <font>
      <b/>
      <sz val="10"/>
      <color rgb="FF333333"/>
      <name val="Arial"/>
      <family val="2"/>
    </font>
    <font>
      <b/>
      <sz val="10"/>
      <color rgb="FF000000"/>
      <name val="Arial"/>
      <family val="2"/>
    </font>
    <font>
      <sz val="10"/>
      <name val="Arial"/>
      <family val="2"/>
    </font>
  </fonts>
  <fills count="10">
    <fill>
      <patternFill patternType="none"/>
    </fill>
    <fill>
      <patternFill patternType="gray125"/>
    </fill>
    <fill>
      <patternFill patternType="solid">
        <fgColor rgb="FFFFFFFF"/>
        <bgColor rgb="FFF2F2F2"/>
      </patternFill>
    </fill>
    <fill>
      <patternFill patternType="solid">
        <fgColor rgb="FFEFEFF0"/>
        <bgColor rgb="FFF2F2F2"/>
      </patternFill>
    </fill>
    <fill>
      <patternFill patternType="solid">
        <fgColor rgb="FFA6A6A6"/>
        <bgColor rgb="FFBFBFBF"/>
      </patternFill>
    </fill>
    <fill>
      <patternFill patternType="solid">
        <fgColor rgb="FFBFBFBF"/>
        <bgColor rgb="FFCCCCCC"/>
      </patternFill>
    </fill>
    <fill>
      <patternFill patternType="solid">
        <fgColor rgb="FFFFC000"/>
        <bgColor rgb="FFFF9900"/>
      </patternFill>
    </fill>
    <fill>
      <patternFill patternType="solid">
        <fgColor rgb="FFE6E6E6"/>
        <bgColor rgb="FFE8E8E8"/>
      </patternFill>
    </fill>
    <fill>
      <patternFill patternType="solid">
        <fgColor theme="7" tint="0.59999389629810485"/>
        <bgColor indexed="64"/>
      </patternFill>
    </fill>
    <fill>
      <patternFill patternType="solid">
        <fgColor theme="9" tint="0.79998168889431442"/>
        <bgColor indexed="64"/>
      </patternFill>
    </fill>
  </fills>
  <borders count="5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thin">
        <color auto="1"/>
      </left>
      <right style="thin">
        <color auto="1"/>
      </right>
      <top/>
      <bottom style="thin">
        <color auto="1"/>
      </bottom>
      <diagonal/>
    </border>
    <border>
      <left/>
      <right/>
      <top style="medium">
        <color rgb="FFE8E8E8"/>
      </top>
      <bottom style="medium">
        <color rgb="FFE8E8E8"/>
      </bottom>
      <diagonal/>
    </border>
    <border>
      <left/>
      <right/>
      <top style="medium">
        <color rgb="FFDDDDDD"/>
      </top>
      <bottom style="medium">
        <color rgb="FFE8E8E8"/>
      </bottom>
      <diagonal/>
    </border>
    <border>
      <left/>
      <right/>
      <top/>
      <bottom style="medium">
        <color rgb="FFE8E8E8"/>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style="medium">
        <color rgb="FFE8E8E8"/>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rgb="FFDDDDDD"/>
      </top>
      <bottom style="medium">
        <color rgb="FFE8E8E8"/>
      </bottom>
      <diagonal/>
    </border>
    <border>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xf numFmtId="164" fontId="17" fillId="0" borderId="0" applyBorder="0" applyProtection="0"/>
    <xf numFmtId="0" fontId="16" fillId="0" borderId="0" applyBorder="0" applyProtection="0"/>
    <xf numFmtId="9" fontId="17" fillId="0" borderId="0" applyFont="0" applyFill="0" applyBorder="0" applyAlignment="0" applyProtection="0"/>
  </cellStyleXfs>
  <cellXfs count="358">
    <xf numFmtId="0" fontId="0" fillId="0" borderId="0" xfId="0"/>
    <xf numFmtId="0" fontId="1" fillId="0" borderId="0" xfId="0" applyFont="1"/>
    <xf numFmtId="0" fontId="1" fillId="0" borderId="0" xfId="0" applyFont="1" applyAlignment="1">
      <alignment horizontal="right" wrapText="1"/>
    </xf>
    <xf numFmtId="0" fontId="1" fillId="0" borderId="0" xfId="0" applyFont="1" applyAlignment="1">
      <alignment horizontal="center" wrapText="1"/>
    </xf>
    <xf numFmtId="164" fontId="1" fillId="0" borderId="0" xfId="1" applyFont="1" applyBorder="1" applyAlignment="1" applyProtection="1">
      <alignment horizontal="right" wrapText="1"/>
    </xf>
    <xf numFmtId="0" fontId="2" fillId="3" borderId="7" xfId="0" applyFont="1" applyFill="1" applyBorder="1" applyAlignment="1">
      <alignment horizontal="center" wrapText="1"/>
    </xf>
    <xf numFmtId="0" fontId="2" fillId="3" borderId="0" xfId="0" applyFont="1" applyFill="1" applyBorder="1" applyAlignment="1">
      <alignment horizontal="center" wrapText="1"/>
    </xf>
    <xf numFmtId="164" fontId="1" fillId="0" borderId="0" xfId="1" applyFont="1" applyBorder="1" applyAlignment="1" applyProtection="1">
      <alignment horizontal="center" wrapText="1"/>
    </xf>
    <xf numFmtId="0" fontId="1" fillId="0" borderId="18" xfId="0" applyFont="1" applyBorder="1" applyAlignment="1">
      <alignment horizontal="center" vertical="center" wrapText="1"/>
    </xf>
    <xf numFmtId="164" fontId="1" fillId="0" borderId="18" xfId="1" applyFont="1" applyBorder="1" applyAlignment="1" applyProtection="1">
      <alignment horizontal="right" vertical="center" wrapText="1"/>
    </xf>
    <xf numFmtId="0" fontId="6" fillId="0" borderId="0" xfId="0" applyFont="1"/>
    <xf numFmtId="0" fontId="1" fillId="0" borderId="0" xfId="0" applyFont="1" applyBorder="1" applyAlignment="1">
      <alignment horizontal="left" vertical="top" wrapText="1"/>
    </xf>
    <xf numFmtId="0" fontId="1" fillId="2" borderId="0" xfId="0" applyFont="1" applyFill="1"/>
    <xf numFmtId="0" fontId="1" fillId="0" borderId="18" xfId="0" applyFont="1" applyBorder="1" applyAlignment="1">
      <alignment vertical="center" wrapText="1"/>
    </xf>
    <xf numFmtId="164" fontId="1" fillId="0" borderId="18" xfId="1" applyFont="1" applyBorder="1" applyAlignment="1" applyProtection="1">
      <alignment vertical="center"/>
    </xf>
    <xf numFmtId="4" fontId="3" fillId="0" borderId="21" xfId="0" applyNumberFormat="1" applyFont="1" applyBorder="1" applyAlignment="1">
      <alignment horizontal="right" wrapText="1"/>
    </xf>
    <xf numFmtId="4" fontId="3" fillId="0" borderId="20" xfId="0" applyNumberFormat="1" applyFont="1" applyBorder="1" applyAlignment="1">
      <alignment horizontal="right" wrapText="1"/>
    </xf>
    <xf numFmtId="4" fontId="3" fillId="0" borderId="22" xfId="0" applyNumberFormat="1" applyFont="1" applyBorder="1" applyAlignment="1">
      <alignment horizontal="righ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0" xfId="0" applyFont="1" applyAlignment="1">
      <alignment horizontal="left" wrapText="1"/>
    </xf>
    <xf numFmtId="0" fontId="2" fillId="0" borderId="0" xfId="0" applyFont="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64" fontId="2" fillId="3" borderId="26" xfId="1" applyFont="1" applyFill="1" applyBorder="1" applyAlignment="1" applyProtection="1">
      <alignment horizontal="right"/>
    </xf>
    <xf numFmtId="164" fontId="2" fillId="3" borderId="27" xfId="1" applyFont="1" applyFill="1" applyBorder="1" applyAlignment="1" applyProtection="1">
      <alignment horizontal="right"/>
    </xf>
    <xf numFmtId="0" fontId="2" fillId="3" borderId="16" xfId="0" applyFont="1" applyFill="1" applyBorder="1" applyAlignment="1">
      <alignment horizontal="left" wrapText="1"/>
    </xf>
    <xf numFmtId="0" fontId="2" fillId="3" borderId="0" xfId="0" applyFont="1" applyFill="1" applyBorder="1" applyAlignment="1">
      <alignment horizontal="left" wrapText="1"/>
    </xf>
    <xf numFmtId="164" fontId="2" fillId="3" borderId="28" xfId="1" applyFont="1" applyFill="1" applyBorder="1" applyAlignment="1" applyProtection="1">
      <alignment horizontal="right" wrapText="1"/>
    </xf>
    <xf numFmtId="0" fontId="2" fillId="3" borderId="13" xfId="0" applyFont="1" applyFill="1" applyBorder="1" applyAlignment="1">
      <alignment horizontal="left" wrapText="1"/>
    </xf>
    <xf numFmtId="0" fontId="2" fillId="3" borderId="14" xfId="0" applyFont="1" applyFill="1" applyBorder="1" applyAlignment="1">
      <alignment horizontal="left" wrapText="1"/>
    </xf>
    <xf numFmtId="164" fontId="2" fillId="3" borderId="14" xfId="1" applyFont="1" applyFill="1" applyBorder="1" applyAlignment="1" applyProtection="1">
      <alignment horizontal="right" wrapText="1"/>
    </xf>
    <xf numFmtId="164" fontId="2" fillId="3" borderId="15" xfId="1" applyFont="1" applyFill="1" applyBorder="1" applyAlignment="1" applyProtection="1">
      <alignment horizontal="right" wrapText="1"/>
    </xf>
    <xf numFmtId="0" fontId="2" fillId="2" borderId="29"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2" xfId="0" applyFont="1" applyFill="1" applyBorder="1" applyAlignment="1">
      <alignment horizontal="center" vertical="top" wrapText="1"/>
    </xf>
    <xf numFmtId="164" fontId="2" fillId="2" borderId="29" xfId="1" applyFont="1" applyFill="1" applyBorder="1" applyAlignment="1" applyProtection="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8" fillId="6" borderId="17" xfId="0" applyFont="1" applyFill="1" applyBorder="1" applyAlignment="1">
      <alignment horizontal="left" vertical="top" wrapText="1"/>
    </xf>
    <xf numFmtId="0" fontId="8" fillId="6" borderId="18" xfId="0" applyFont="1" applyFill="1" applyBorder="1" applyAlignment="1">
      <alignment horizontal="left" vertical="top" wrapText="1"/>
    </xf>
    <xf numFmtId="0" fontId="8" fillId="6" borderId="18" xfId="0" applyFont="1" applyFill="1" applyBorder="1" applyAlignment="1">
      <alignment horizontal="center" vertical="top" wrapText="1"/>
    </xf>
    <xf numFmtId="164" fontId="8" fillId="6" borderId="18" xfId="1" applyFont="1" applyFill="1" applyBorder="1" applyAlignment="1" applyProtection="1">
      <alignment horizontal="right" vertical="top" wrapText="1"/>
    </xf>
    <xf numFmtId="164" fontId="8" fillId="6" borderId="19" xfId="1" applyFont="1" applyFill="1" applyBorder="1" applyAlignment="1" applyProtection="1">
      <alignment horizontal="righ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8" xfId="0" applyFont="1" applyBorder="1" applyAlignment="1">
      <alignment horizontal="center" vertical="top" wrapText="1"/>
    </xf>
    <xf numFmtId="164" fontId="1" fillId="0" borderId="18" xfId="1" applyFont="1" applyBorder="1" applyAlignment="1" applyProtection="1">
      <alignment horizontal="right" vertical="top" wrapText="1"/>
    </xf>
    <xf numFmtId="164" fontId="1" fillId="0" borderId="19" xfId="1" applyFont="1" applyBorder="1" applyAlignment="1" applyProtection="1">
      <alignment horizontal="right" vertical="top" wrapText="1"/>
    </xf>
    <xf numFmtId="0" fontId="2" fillId="6"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6" borderId="18" xfId="0" applyFont="1" applyFill="1" applyBorder="1" applyAlignment="1">
      <alignment horizontal="center" vertical="top" wrapText="1"/>
    </xf>
    <xf numFmtId="164" fontId="2" fillId="6" borderId="18" xfId="1" applyFont="1" applyFill="1" applyBorder="1" applyAlignment="1" applyProtection="1">
      <alignment horizontal="right" vertical="top" wrapText="1"/>
    </xf>
    <xf numFmtId="164" fontId="2" fillId="6" borderId="19" xfId="1" applyFont="1" applyFill="1" applyBorder="1" applyAlignment="1" applyProtection="1">
      <alignment horizontal="right" vertical="top" wrapText="1"/>
    </xf>
    <xf numFmtId="0" fontId="1" fillId="5" borderId="18" xfId="0" applyFont="1" applyFill="1" applyBorder="1" applyAlignment="1">
      <alignment horizontal="left" vertical="top" wrapText="1"/>
    </xf>
    <xf numFmtId="0" fontId="1" fillId="5" borderId="18" xfId="0" applyFont="1" applyFill="1" applyBorder="1" applyAlignment="1">
      <alignment horizontal="center" vertical="top" wrapText="1"/>
    </xf>
    <xf numFmtId="164" fontId="1" fillId="5" borderId="18" xfId="1" applyFont="1" applyFill="1" applyBorder="1" applyAlignment="1" applyProtection="1">
      <alignment horizontal="right" vertical="top" wrapText="1"/>
    </xf>
    <xf numFmtId="164" fontId="1" fillId="5" borderId="19" xfId="1" applyFont="1" applyFill="1" applyBorder="1" applyAlignment="1" applyProtection="1">
      <alignment horizontal="right" vertical="top" wrapText="1"/>
    </xf>
    <xf numFmtId="164" fontId="2" fillId="5" borderId="19" xfId="1" applyFont="1" applyFill="1" applyBorder="1" applyAlignment="1" applyProtection="1">
      <alignment horizontal="right" vertical="top" wrapText="1"/>
    </xf>
    <xf numFmtId="164" fontId="2" fillId="0" borderId="19" xfId="1" applyFont="1" applyBorder="1" applyAlignment="1" applyProtection="1">
      <alignment horizontal="right" vertical="top" wrapText="1"/>
    </xf>
    <xf numFmtId="164" fontId="2" fillId="5" borderId="18" xfId="1" applyFont="1" applyFill="1" applyBorder="1" applyAlignment="1" applyProtection="1">
      <alignment horizontal="right" vertical="top" wrapText="1"/>
    </xf>
    <xf numFmtId="3" fontId="1" fillId="6" borderId="17" xfId="0" applyNumberFormat="1" applyFont="1" applyFill="1" applyBorder="1" applyAlignment="1">
      <alignment horizontal="left" vertical="top" wrapText="1"/>
    </xf>
    <xf numFmtId="0" fontId="2" fillId="5" borderId="18" xfId="0" applyFont="1" applyFill="1" applyBorder="1" applyAlignment="1">
      <alignment horizontal="left" vertical="top" wrapText="1"/>
    </xf>
    <xf numFmtId="164" fontId="0" fillId="0" borderId="0" xfId="1" applyFont="1" applyBorder="1" applyProtection="1"/>
    <xf numFmtId="164" fontId="2" fillId="3" borderId="26" xfId="1" applyFont="1" applyFill="1" applyBorder="1" applyAlignment="1" applyProtection="1">
      <alignment horizontal="left" wrapText="1"/>
    </xf>
    <xf numFmtId="164" fontId="2" fillId="3" borderId="0" xfId="1" applyFont="1" applyFill="1" applyBorder="1" applyAlignment="1" applyProtection="1">
      <alignment horizontal="left" wrapText="1"/>
    </xf>
    <xf numFmtId="164" fontId="2" fillId="3" borderId="14" xfId="1" applyFont="1" applyFill="1" applyBorder="1" applyAlignment="1" applyProtection="1">
      <alignment horizontal="left" wrapText="1"/>
    </xf>
    <xf numFmtId="0" fontId="2" fillId="2" borderId="30" xfId="0" applyFont="1" applyFill="1" applyBorder="1" applyAlignment="1">
      <alignment horizontal="center" vertical="top" wrapText="1"/>
    </xf>
    <xf numFmtId="164" fontId="2" fillId="2" borderId="30" xfId="1" applyFont="1" applyFill="1" applyBorder="1" applyAlignment="1" applyProtection="1">
      <alignment horizontal="center" vertical="top" wrapText="1"/>
    </xf>
    <xf numFmtId="164" fontId="0" fillId="6" borderId="18" xfId="1" applyFont="1" applyFill="1" applyBorder="1" applyAlignment="1" applyProtection="1"/>
    <xf numFmtId="0" fontId="1" fillId="0" borderId="17" xfId="0" applyFont="1" applyBorder="1" applyAlignment="1">
      <alignment horizontal="right" vertical="top" wrapText="1"/>
    </xf>
    <xf numFmtId="0" fontId="2" fillId="0" borderId="18" xfId="0" applyFont="1" applyBorder="1" applyAlignment="1">
      <alignment horizontal="center" vertical="top" wrapText="1"/>
    </xf>
    <xf numFmtId="164" fontId="0" fillId="5" borderId="18" xfId="1" applyFont="1" applyFill="1" applyBorder="1" applyAlignment="1" applyProtection="1"/>
    <xf numFmtId="164" fontId="0" fillId="0" borderId="18" xfId="1" applyFont="1" applyBorder="1" applyAlignment="1" applyProtection="1"/>
    <xf numFmtId="0" fontId="9" fillId="0" borderId="18" xfId="0" applyFont="1" applyBorder="1" applyAlignment="1">
      <alignment horizontal="left" vertical="center"/>
    </xf>
    <xf numFmtId="0" fontId="7" fillId="0" borderId="18" xfId="0" applyFont="1" applyBorder="1" applyAlignment="1">
      <alignment horizontal="center" vertical="top" wrapText="1"/>
    </xf>
    <xf numFmtId="0" fontId="9" fillId="0" borderId="18" xfId="0" applyFont="1" applyBorder="1" applyAlignment="1">
      <alignment horizontal="left" vertical="top" wrapText="1"/>
    </xf>
    <xf numFmtId="0" fontId="9" fillId="0" borderId="18" xfId="0" applyFont="1" applyBorder="1" applyAlignment="1">
      <alignment horizontal="center" vertical="top" wrapText="1"/>
    </xf>
    <xf numFmtId="164" fontId="9" fillId="0" borderId="18" xfId="1" applyFont="1" applyBorder="1" applyAlignment="1" applyProtection="1">
      <alignment horizontal="center" vertical="top" wrapText="1"/>
    </xf>
    <xf numFmtId="164" fontId="9" fillId="0" borderId="18" xfId="1" applyFont="1" applyBorder="1" applyAlignment="1" applyProtection="1"/>
    <xf numFmtId="164" fontId="9" fillId="0" borderId="18" xfId="1" applyFont="1" applyBorder="1" applyAlignment="1" applyProtection="1">
      <alignment horizontal="right" vertical="top" wrapText="1"/>
    </xf>
    <xf numFmtId="164" fontId="7" fillId="0" borderId="19" xfId="1" applyFont="1" applyBorder="1" applyAlignment="1" applyProtection="1">
      <alignment horizontal="right" vertical="top" wrapText="1"/>
    </xf>
    <xf numFmtId="0" fontId="10" fillId="0" borderId="0" xfId="0" applyFont="1"/>
    <xf numFmtId="0" fontId="1" fillId="0" borderId="18" xfId="0" applyFont="1" applyBorder="1" applyAlignment="1">
      <alignment vertical="center"/>
    </xf>
    <xf numFmtId="164" fontId="1" fillId="0" borderId="18" xfId="1" applyFont="1" applyBorder="1" applyAlignment="1" applyProtection="1">
      <alignment horizontal="center" vertical="center" wrapText="1"/>
    </xf>
    <xf numFmtId="164" fontId="2" fillId="0" borderId="19" xfId="1" applyFont="1" applyBorder="1" applyAlignment="1" applyProtection="1">
      <alignment horizontal="right" vertical="center" wrapText="1"/>
    </xf>
    <xf numFmtId="0" fontId="5" fillId="0" borderId="0" xfId="0" applyFont="1" applyAlignment="1">
      <alignment vertical="center"/>
    </xf>
    <xf numFmtId="0" fontId="2" fillId="0" borderId="0" xfId="0" applyFont="1" applyBorder="1" applyAlignment="1">
      <alignment horizontal="center" vertical="top" wrapText="1"/>
    </xf>
    <xf numFmtId="0" fontId="1" fillId="0" borderId="0" xfId="0" applyFont="1" applyBorder="1" applyAlignment="1">
      <alignment horizontal="center" vertical="top" wrapText="1"/>
    </xf>
    <xf numFmtId="164" fontId="1" fillId="0" borderId="0" xfId="1" applyFont="1" applyBorder="1" applyAlignment="1" applyProtection="1">
      <alignment horizontal="right" vertical="top" wrapText="1"/>
    </xf>
    <xf numFmtId="164" fontId="0" fillId="0" borderId="0" xfId="1" applyFont="1" applyBorder="1" applyAlignment="1" applyProtection="1"/>
    <xf numFmtId="164" fontId="2" fillId="0" borderId="0" xfId="1" applyFont="1" applyBorder="1" applyAlignment="1" applyProtection="1">
      <alignment horizontal="right" vertical="top" wrapText="1"/>
    </xf>
    <xf numFmtId="0" fontId="1" fillId="0" borderId="0" xfId="0" applyFont="1" applyBorder="1" applyAlignment="1">
      <alignment horizontal="right" vertical="top" wrapText="1"/>
    </xf>
    <xf numFmtId="0" fontId="11" fillId="0" borderId="0" xfId="0" applyFont="1" applyAlignment="1">
      <alignment horizontal="center"/>
    </xf>
    <xf numFmtId="0" fontId="2" fillId="3" borderId="6" xfId="0" applyFont="1" applyFill="1" applyBorder="1" applyAlignment="1">
      <alignment horizontal="right" wrapText="1"/>
    </xf>
    <xf numFmtId="0" fontId="2" fillId="3" borderId="9" xfId="0" applyFont="1" applyFill="1" applyBorder="1" applyAlignment="1">
      <alignment horizontal="right" wrapText="1"/>
    </xf>
    <xf numFmtId="164" fontId="2" fillId="3" borderId="10" xfId="1" applyFont="1" applyFill="1" applyBorder="1" applyAlignment="1" applyProtection="1">
      <alignment horizontal="right" wrapText="1"/>
    </xf>
    <xf numFmtId="0" fontId="2" fillId="3" borderId="3" xfId="0" applyFont="1" applyFill="1" applyBorder="1" applyAlignment="1">
      <alignment horizontal="right" wrapText="1"/>
    </xf>
    <xf numFmtId="0" fontId="2" fillId="3" borderId="4" xfId="0" applyFont="1" applyFill="1" applyBorder="1" applyAlignment="1">
      <alignment horizontal="center" wrapText="1"/>
    </xf>
    <xf numFmtId="0" fontId="2" fillId="2" borderId="1" xfId="0" applyFont="1" applyFill="1" applyBorder="1" applyAlignment="1">
      <alignment horizontal="center" vertical="top" wrapText="1"/>
    </xf>
    <xf numFmtId="164" fontId="2" fillId="7" borderId="19" xfId="1" applyFont="1" applyFill="1" applyBorder="1" applyAlignment="1" applyProtection="1">
      <alignment horizontal="right" vertical="top"/>
    </xf>
    <xf numFmtId="0" fontId="12" fillId="0" borderId="0" xfId="0" applyFont="1" applyAlignment="1">
      <alignment horizontal="center"/>
    </xf>
    <xf numFmtId="0" fontId="2" fillId="0" borderId="0" xfId="0" applyFont="1" applyAlignment="1">
      <alignment horizontal="center" wrapText="1"/>
    </xf>
    <xf numFmtId="164" fontId="2" fillId="0" borderId="17" xfId="1" applyFont="1" applyBorder="1" applyAlignment="1" applyProtection="1">
      <alignment horizontal="left" vertical="top" wrapText="1"/>
    </xf>
    <xf numFmtId="164" fontId="8" fillId="0" borderId="18" xfId="1" applyFont="1" applyBorder="1" applyAlignment="1" applyProtection="1">
      <alignment horizontal="center" vertical="top" wrapText="1"/>
    </xf>
    <xf numFmtId="164" fontId="2" fillId="6" borderId="17" xfId="1" applyFont="1" applyFill="1" applyBorder="1" applyAlignment="1" applyProtection="1">
      <alignment horizontal="left" vertical="top" wrapText="1"/>
    </xf>
    <xf numFmtId="164" fontId="2" fillId="6" borderId="18" xfId="1" applyFont="1" applyFill="1" applyBorder="1" applyAlignment="1" applyProtection="1">
      <alignment horizontal="left" vertical="top" wrapText="1"/>
    </xf>
    <xf numFmtId="164" fontId="2" fillId="6" borderId="18" xfId="1" applyFont="1" applyFill="1" applyBorder="1" applyAlignment="1" applyProtection="1">
      <alignment horizontal="center" vertical="top" wrapText="1"/>
    </xf>
    <xf numFmtId="164" fontId="1" fillId="0" borderId="17" xfId="1" applyFont="1" applyBorder="1" applyAlignment="1" applyProtection="1">
      <alignment horizontal="right" vertical="top" wrapText="1"/>
    </xf>
    <xf numFmtId="164" fontId="1" fillId="5" borderId="18" xfId="1" applyFont="1" applyFill="1" applyBorder="1" applyAlignment="1" applyProtection="1">
      <alignment horizontal="left" vertical="top" wrapText="1"/>
    </xf>
    <xf numFmtId="164" fontId="1" fillId="5" borderId="18" xfId="1" applyFont="1" applyFill="1" applyBorder="1" applyAlignment="1" applyProtection="1">
      <alignment horizontal="center" vertical="top" wrapText="1"/>
    </xf>
    <xf numFmtId="0" fontId="1" fillId="0" borderId="17" xfId="1" applyNumberFormat="1" applyFont="1" applyBorder="1" applyAlignment="1" applyProtection="1">
      <alignment horizontal="right" vertical="top" wrapText="1"/>
    </xf>
    <xf numFmtId="164" fontId="1" fillId="0" borderId="18" xfId="1" applyFont="1" applyBorder="1" applyAlignment="1" applyProtection="1">
      <alignment horizontal="left" vertical="top" wrapText="1"/>
    </xf>
    <xf numFmtId="164" fontId="1" fillId="0" borderId="18" xfId="1" applyFont="1" applyBorder="1" applyAlignment="1" applyProtection="1">
      <alignment horizontal="center" vertical="top" wrapText="1"/>
    </xf>
    <xf numFmtId="164" fontId="8" fillId="6" borderId="17" xfId="1" applyFont="1" applyFill="1" applyBorder="1" applyAlignment="1" applyProtection="1">
      <alignment horizontal="left" vertical="top" wrapText="1"/>
    </xf>
    <xf numFmtId="164" fontId="8" fillId="6" borderId="18" xfId="1" applyFont="1" applyFill="1" applyBorder="1" applyAlignment="1" applyProtection="1">
      <alignment horizontal="left" vertical="top" wrapText="1"/>
    </xf>
    <xf numFmtId="164" fontId="8" fillId="6" borderId="18" xfId="1" applyFont="1" applyFill="1" applyBorder="1" applyAlignment="1" applyProtection="1">
      <alignment horizontal="center" vertical="top" wrapText="1"/>
    </xf>
    <xf numFmtId="0" fontId="0" fillId="0" borderId="0" xfId="0" applyAlignment="1">
      <alignment horizontal="center"/>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29" xfId="0" applyFont="1" applyBorder="1" applyAlignment="1">
      <alignment horizontal="center" vertical="top" wrapText="1"/>
    </xf>
    <xf numFmtId="164" fontId="2" fillId="0" borderId="29" xfId="1" applyFont="1" applyBorder="1" applyAlignment="1" applyProtection="1">
      <alignment horizontal="center" vertical="top" wrapText="1"/>
    </xf>
    <xf numFmtId="0" fontId="1" fillId="0" borderId="17" xfId="0" applyFont="1" applyBorder="1" applyAlignment="1">
      <alignment horizontal="center" vertical="top" wrapText="1"/>
    </xf>
    <xf numFmtId="164" fontId="2" fillId="0" borderId="18" xfId="1" applyFont="1" applyBorder="1" applyAlignment="1" applyProtection="1">
      <alignment horizontal="right" vertical="top" wrapText="1"/>
    </xf>
    <xf numFmtId="0" fontId="0" fillId="0" borderId="17" xfId="0" applyBorder="1" applyAlignment="1">
      <alignment horizontal="center"/>
    </xf>
    <xf numFmtId="0" fontId="0" fillId="0" borderId="18" xfId="0" applyBorder="1"/>
    <xf numFmtId="0" fontId="0" fillId="0" borderId="19" xfId="0" applyBorder="1"/>
    <xf numFmtId="0" fontId="1" fillId="0" borderId="17" xfId="1" applyNumberFormat="1" applyFont="1" applyBorder="1" applyAlignment="1" applyProtection="1">
      <alignment horizontal="center" vertical="top" wrapText="1"/>
    </xf>
    <xf numFmtId="0" fontId="14" fillId="0" borderId="30" xfId="0" applyFont="1" applyBorder="1" applyAlignment="1">
      <alignment horizontal="center"/>
    </xf>
    <xf numFmtId="0" fontId="15" fillId="0" borderId="30" xfId="0" applyFont="1" applyBorder="1" applyAlignment="1">
      <alignment horizontal="center"/>
    </xf>
    <xf numFmtId="164" fontId="1" fillId="2" borderId="19" xfId="1" applyFont="1" applyFill="1" applyBorder="1" applyAlignment="1" applyProtection="1">
      <alignment horizontal="right" vertical="top" wrapText="1"/>
    </xf>
    <xf numFmtId="0" fontId="16" fillId="0" borderId="0" xfId="2" applyFont="1" applyBorder="1" applyAlignment="1" applyProtection="1">
      <alignment vertical="center" wrapText="1"/>
    </xf>
    <xf numFmtId="0" fontId="16" fillId="0" borderId="0" xfId="2" applyFont="1" applyBorder="1" applyAlignment="1" applyProtection="1">
      <alignment wrapText="1"/>
    </xf>
    <xf numFmtId="2" fontId="0" fillId="0" borderId="0" xfId="0" applyNumberFormat="1" applyAlignment="1">
      <alignment horizontal="center" vertical="center"/>
    </xf>
    <xf numFmtId="164" fontId="1" fillId="2" borderId="0" xfId="1" applyFont="1" applyFill="1" applyBorder="1" applyAlignment="1" applyProtection="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horizontal="center" vertical="center" wrapText="1"/>
    </xf>
    <xf numFmtId="0" fontId="19" fillId="0" borderId="0" xfId="0" applyFont="1" applyFill="1" applyBorder="1" applyAlignment="1">
      <alignment vertical="top" wrapText="1"/>
    </xf>
    <xf numFmtId="0" fontId="18" fillId="0" borderId="0" xfId="0" applyFont="1" applyFill="1" applyBorder="1" applyAlignment="1">
      <alignment horizontal="center" vertical="center"/>
    </xf>
    <xf numFmtId="0" fontId="18" fillId="0" borderId="0" xfId="0" applyFont="1" applyFill="1" applyBorder="1" applyAlignment="1">
      <alignment wrapText="1"/>
    </xf>
    <xf numFmtId="2" fontId="18" fillId="0" borderId="0" xfId="0" applyNumberFormat="1" applyFont="1" applyFill="1" applyBorder="1" applyAlignment="1">
      <alignment vertical="center" wrapText="1"/>
    </xf>
    <xf numFmtId="0" fontId="19" fillId="0" borderId="0" xfId="0" applyFont="1" applyFill="1" applyBorder="1" applyAlignment="1">
      <alignment horizontal="righ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2" fontId="18" fillId="0" borderId="0" xfId="0" applyNumberFormat="1" applyFont="1" applyFill="1" applyBorder="1" applyAlignment="1">
      <alignment horizontal="right" vertical="center" wrapText="1"/>
    </xf>
    <xf numFmtId="0" fontId="18" fillId="0" borderId="0" xfId="0" applyFont="1" applyFill="1" applyBorder="1" applyAlignment="1">
      <alignment horizontal="right" vertical="center" wrapText="1"/>
    </xf>
    <xf numFmtId="0" fontId="0" fillId="0" borderId="0" xfId="0" applyAlignment="1">
      <alignment wrapText="1"/>
    </xf>
    <xf numFmtId="0" fontId="0" fillId="0" borderId="0" xfId="0" applyAlignment="1"/>
    <xf numFmtId="0" fontId="18" fillId="0" borderId="0" xfId="0" applyFont="1" applyFill="1" applyBorder="1" applyAlignment="1">
      <alignment horizontal="left" vertical="center" wrapText="1"/>
    </xf>
    <xf numFmtId="2" fontId="18" fillId="0" borderId="0" xfId="0" applyNumberFormat="1" applyFont="1" applyFill="1" applyBorder="1" applyAlignment="1">
      <alignment horizontal="center" vertical="center"/>
    </xf>
    <xf numFmtId="0" fontId="19" fillId="0" borderId="0" xfId="0" applyFont="1" applyFill="1" applyBorder="1" applyAlignment="1">
      <alignment horizontal="right" vertical="top" wrapText="1"/>
    </xf>
    <xf numFmtId="0" fontId="19" fillId="0" borderId="34" xfId="0" applyFont="1" applyFill="1" applyBorder="1" applyAlignment="1">
      <alignment vertical="top" wrapText="1"/>
    </xf>
    <xf numFmtId="0" fontId="0" fillId="0" borderId="0" xfId="0" applyBorder="1" applyAlignment="1"/>
    <xf numFmtId="2" fontId="18" fillId="0" borderId="0" xfId="0" applyNumberFormat="1" applyFont="1" applyFill="1" applyBorder="1" applyAlignment="1">
      <alignment vertical="center"/>
    </xf>
    <xf numFmtId="0" fontId="18" fillId="0" borderId="0" xfId="0" applyFont="1" applyBorder="1" applyAlignment="1">
      <alignment horizontal="center" vertical="center" wrapText="1"/>
    </xf>
    <xf numFmtId="0" fontId="19" fillId="0" borderId="0" xfId="0" applyFont="1" applyFill="1" applyBorder="1" applyAlignment="1">
      <alignment horizontal="left" vertical="top" wrapText="1"/>
    </xf>
    <xf numFmtId="0" fontId="18" fillId="0" borderId="0" xfId="0" applyFont="1" applyBorder="1" applyAlignment="1">
      <alignment horizontal="center" vertical="center"/>
    </xf>
    <xf numFmtId="0" fontId="0" fillId="0" borderId="0" xfId="0" applyBorder="1" applyAlignment="1">
      <alignment wrapText="1"/>
    </xf>
    <xf numFmtId="0" fontId="0" fillId="0" borderId="0" xfId="0" applyAlignment="1">
      <alignment horizontal="right"/>
    </xf>
    <xf numFmtId="0" fontId="0" fillId="0" borderId="0" xfId="0" applyBorder="1" applyAlignment="1">
      <alignment horizontal="right"/>
    </xf>
    <xf numFmtId="2" fontId="19" fillId="0" borderId="0" xfId="0" applyNumberFormat="1" applyFont="1" applyFill="1" applyBorder="1" applyAlignment="1">
      <alignment horizontal="center" vertical="center" wrapText="1"/>
    </xf>
    <xf numFmtId="0" fontId="18" fillId="0" borderId="0" xfId="0" applyFont="1" applyBorder="1" applyAlignment="1">
      <alignment wrapText="1"/>
    </xf>
    <xf numFmtId="2" fontId="18" fillId="0" borderId="0" xfId="0" applyNumberFormat="1" applyFont="1" applyBorder="1" applyAlignment="1">
      <alignment horizontal="center" vertical="center" wrapText="1"/>
    </xf>
    <xf numFmtId="0" fontId="18" fillId="0" borderId="0" xfId="0" applyFont="1" applyBorder="1" applyAlignment="1"/>
    <xf numFmtId="0" fontId="18" fillId="9" borderId="18" xfId="0" applyFont="1" applyFill="1" applyBorder="1" applyAlignment="1">
      <alignment horizontal="center" vertical="center"/>
    </xf>
    <xf numFmtId="2" fontId="18" fillId="9" borderId="18" xfId="0" applyNumberFormat="1" applyFont="1" applyFill="1" applyBorder="1" applyAlignment="1">
      <alignment horizontal="center" vertical="center"/>
    </xf>
    <xf numFmtId="0" fontId="19" fillId="0" borderId="35" xfId="0" applyFont="1" applyFill="1" applyBorder="1" applyAlignment="1">
      <alignment vertical="top" wrapText="1"/>
    </xf>
    <xf numFmtId="0" fontId="20" fillId="3" borderId="26" xfId="0" applyFont="1" applyFill="1" applyBorder="1" applyAlignment="1">
      <alignment vertical="center"/>
    </xf>
    <xf numFmtId="0" fontId="19" fillId="0" borderId="35"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8" fillId="0" borderId="16" xfId="0" applyFont="1" applyFill="1" applyBorder="1" applyAlignment="1">
      <alignment horizontal="center" vertical="center" wrapText="1"/>
    </xf>
    <xf numFmtId="4" fontId="21" fillId="9" borderId="40" xfId="0" applyNumberFormat="1" applyFont="1" applyFill="1" applyBorder="1" applyAlignment="1">
      <alignment vertical="center" wrapText="1"/>
    </xf>
    <xf numFmtId="4" fontId="21" fillId="9" borderId="40" xfId="0" applyNumberFormat="1" applyFont="1" applyFill="1" applyBorder="1" applyAlignment="1">
      <alignment vertical="center"/>
    </xf>
    <xf numFmtId="0" fontId="18" fillId="0" borderId="16"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8" fillId="0" borderId="16" xfId="0" applyFont="1" applyBorder="1" applyAlignment="1">
      <alignment horizontal="center" vertical="center" wrapText="1"/>
    </xf>
    <xf numFmtId="4" fontId="21" fillId="8" borderId="29" xfId="0" applyNumberFormat="1" applyFont="1" applyFill="1" applyBorder="1" applyAlignment="1">
      <alignment vertical="center"/>
    </xf>
    <xf numFmtId="0" fontId="0" fillId="0" borderId="0" xfId="0" applyAlignment="1">
      <alignment horizontal="center" vertical="center"/>
    </xf>
    <xf numFmtId="2" fontId="18" fillId="0" borderId="0" xfId="0" applyNumberFormat="1" applyFont="1" applyBorder="1" applyAlignment="1">
      <alignment horizontal="center" vertical="center"/>
    </xf>
    <xf numFmtId="0" fontId="18" fillId="0" borderId="0" xfId="0" applyFont="1" applyBorder="1" applyAlignment="1">
      <alignment vertical="center"/>
    </xf>
    <xf numFmtId="0" fontId="19" fillId="0" borderId="33" xfId="0" applyFont="1" applyFill="1" applyBorder="1" applyAlignment="1">
      <alignment horizontal="center" vertical="center" wrapText="1"/>
    </xf>
    <xf numFmtId="0" fontId="0" fillId="0" borderId="0" xfId="0" applyAlignment="1">
      <alignment vertical="center"/>
    </xf>
    <xf numFmtId="4" fontId="18" fillId="0" borderId="0" xfId="0" applyNumberFormat="1" applyFont="1" applyFill="1" applyBorder="1" applyAlignment="1">
      <alignment horizontal="right" vertical="center"/>
    </xf>
    <xf numFmtId="4" fontId="18" fillId="0" borderId="0" xfId="0" applyNumberFormat="1" applyFont="1" applyBorder="1" applyAlignment="1">
      <alignment horizontal="right" vertical="center" wrapText="1"/>
    </xf>
    <xf numFmtId="4" fontId="18" fillId="0" borderId="0" xfId="0" applyNumberFormat="1" applyFont="1" applyBorder="1" applyAlignment="1">
      <alignment horizontal="right"/>
    </xf>
    <xf numFmtId="0" fontId="18" fillId="0" borderId="0" xfId="0" applyFont="1" applyFill="1" applyBorder="1" applyAlignment="1">
      <alignment horizontal="right" vertical="center"/>
    </xf>
    <xf numFmtId="0" fontId="18" fillId="9" borderId="18" xfId="0" applyFont="1" applyFill="1" applyBorder="1" applyAlignment="1">
      <alignment horizontal="right" vertical="center"/>
    </xf>
    <xf numFmtId="2" fontId="18" fillId="0" borderId="0" xfId="0" applyNumberFormat="1" applyFont="1" applyFill="1" applyBorder="1" applyAlignment="1">
      <alignment horizontal="right" vertical="center"/>
    </xf>
    <xf numFmtId="0" fontId="18" fillId="0" borderId="0" xfId="0" applyNumberFormat="1" applyFont="1" applyFill="1" applyBorder="1" applyAlignment="1">
      <alignment horizontal="right" vertical="center" wrapText="1"/>
    </xf>
    <xf numFmtId="2" fontId="0" fillId="0" borderId="0" xfId="0" applyNumberFormat="1" applyAlignment="1">
      <alignment wrapText="1"/>
    </xf>
    <xf numFmtId="4" fontId="18" fillId="0" borderId="0" xfId="0" applyNumberFormat="1" applyFont="1" applyBorder="1" applyAlignment="1">
      <alignment vertical="center"/>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2" fontId="0" fillId="0" borderId="0" xfId="0" applyNumberFormat="1" applyBorder="1" applyAlignment="1">
      <alignment wrapText="1"/>
    </xf>
    <xf numFmtId="2" fontId="0" fillId="0" borderId="28" xfId="0" applyNumberFormat="1" applyBorder="1" applyAlignment="1">
      <alignment wrapText="1"/>
    </xf>
    <xf numFmtId="0" fontId="0" fillId="0" borderId="28" xfId="0" applyBorder="1" applyAlignment="1"/>
    <xf numFmtId="0" fontId="0" fillId="0" borderId="14" xfId="0" applyBorder="1" applyAlignment="1"/>
    <xf numFmtId="0" fontId="0" fillId="0" borderId="15" xfId="0" applyBorder="1" applyAlignment="1"/>
    <xf numFmtId="0" fontId="18" fillId="0" borderId="16" xfId="0" applyFont="1" applyBorder="1" applyAlignment="1">
      <alignment horizontal="center" vertical="center"/>
    </xf>
    <xf numFmtId="1" fontId="18" fillId="0" borderId="16" xfId="0" applyNumberFormat="1" applyFont="1" applyBorder="1" applyAlignment="1">
      <alignment horizontal="center" vertical="center" wrapText="1"/>
    </xf>
    <xf numFmtId="4" fontId="0" fillId="0" borderId="0" xfId="0" applyNumberFormat="1" applyAlignment="1"/>
    <xf numFmtId="0" fontId="0" fillId="0" borderId="0" xfId="0" quotePrefix="1" applyAlignment="1">
      <alignment horizontal="right"/>
    </xf>
    <xf numFmtId="0" fontId="0" fillId="0" borderId="14" xfId="0" applyBorder="1" applyAlignment="1">
      <alignment wrapText="1"/>
    </xf>
    <xf numFmtId="0" fontId="22" fillId="0" borderId="0" xfId="0" applyFont="1" applyFill="1" applyBorder="1" applyAlignment="1">
      <alignment vertical="top" wrapText="1"/>
    </xf>
    <xf numFmtId="0" fontId="0" fillId="0" borderId="25" xfId="0" applyBorder="1" applyAlignment="1">
      <alignment horizontal="center" vertical="center"/>
    </xf>
    <xf numFmtId="0" fontId="0" fillId="0" borderId="26" xfId="0" applyBorder="1" applyAlignment="1"/>
    <xf numFmtId="0" fontId="0" fillId="0" borderId="26" xfId="0" applyBorder="1" applyAlignment="1">
      <alignment vertical="center"/>
    </xf>
    <xf numFmtId="2" fontId="0" fillId="0" borderId="26" xfId="0" applyNumberFormat="1" applyBorder="1" applyAlignment="1">
      <alignment horizontal="center" vertical="center"/>
    </xf>
    <xf numFmtId="0" fontId="0" fillId="0" borderId="26" xfId="0" applyBorder="1" applyAlignment="1">
      <alignment horizontal="right"/>
    </xf>
    <xf numFmtId="4" fontId="0" fillId="0" borderId="27" xfId="0" applyNumberFormat="1" applyBorder="1" applyAlignment="1"/>
    <xf numFmtId="0" fontId="0" fillId="0" borderId="16" xfId="0" applyBorder="1" applyAlignment="1">
      <alignment horizontal="center" vertical="center"/>
    </xf>
    <xf numFmtId="0" fontId="0" fillId="0" borderId="0" xfId="0" applyBorder="1" applyAlignment="1">
      <alignment vertical="center"/>
    </xf>
    <xf numFmtId="2" fontId="0" fillId="0" borderId="0" xfId="0" applyNumberFormat="1" applyBorder="1" applyAlignment="1">
      <alignment horizontal="center" vertical="center"/>
    </xf>
    <xf numFmtId="4" fontId="0" fillId="0" borderId="28" xfId="0" applyNumberFormat="1" applyBorder="1" applyAlignment="1"/>
    <xf numFmtId="0" fontId="20" fillId="8" borderId="11" xfId="0" applyFont="1" applyFill="1" applyBorder="1" applyAlignment="1">
      <alignment horizontal="left" vertical="center"/>
    </xf>
    <xf numFmtId="0" fontId="20" fillId="8" borderId="42" xfId="0" applyFont="1" applyFill="1" applyBorder="1" applyAlignment="1">
      <alignment horizontal="left" vertical="center"/>
    </xf>
    <xf numFmtId="0" fontId="3" fillId="4" borderId="30" xfId="0" applyFont="1" applyFill="1" applyBorder="1" applyAlignment="1">
      <alignment horizontal="center" vertical="top"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2" fillId="3" borderId="26" xfId="0" applyFont="1" applyFill="1" applyBorder="1" applyAlignment="1">
      <alignment horizontal="left" wrapText="1"/>
    </xf>
    <xf numFmtId="0" fontId="2" fillId="3" borderId="0" xfId="0" applyFont="1" applyFill="1" applyBorder="1" applyAlignment="1">
      <alignment horizontal="left" wrapText="1"/>
    </xf>
    <xf numFmtId="0" fontId="2" fillId="4" borderId="30" xfId="0" applyFont="1" applyFill="1" applyBorder="1" applyAlignment="1">
      <alignment horizontal="center" vertical="top"/>
    </xf>
    <xf numFmtId="4" fontId="3" fillId="0" borderId="31" xfId="0" applyNumberFormat="1" applyFont="1" applyBorder="1" applyAlignment="1">
      <alignment horizontal="righ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2" fillId="3" borderId="7" xfId="0" applyFont="1" applyFill="1" applyBorder="1" applyAlignment="1">
      <alignment horizontal="left" wrapText="1"/>
    </xf>
    <xf numFmtId="164" fontId="2" fillId="3" borderId="8" xfId="1" applyFont="1" applyFill="1" applyBorder="1" applyAlignment="1" applyProtection="1">
      <alignment horizontal="right"/>
    </xf>
    <xf numFmtId="0" fontId="2" fillId="0" borderId="19" xfId="0" applyFont="1" applyBorder="1" applyAlignment="1">
      <alignment horizontal="left" vertical="top" wrapText="1"/>
    </xf>
    <xf numFmtId="0" fontId="2" fillId="7" borderId="17" xfId="0" applyFont="1" applyFill="1" applyBorder="1" applyAlignment="1">
      <alignment horizontal="right" vertical="top"/>
    </xf>
    <xf numFmtId="0" fontId="3" fillId="7" borderId="30" xfId="0" applyFont="1" applyFill="1" applyBorder="1" applyAlignment="1">
      <alignment horizontal="center" vertical="top" wrapText="1"/>
    </xf>
    <xf numFmtId="0" fontId="2" fillId="3" borderId="4" xfId="0" applyFont="1" applyFill="1" applyBorder="1" applyAlignment="1">
      <alignment horizontal="left" wrapText="1"/>
    </xf>
    <xf numFmtId="164" fontId="2" fillId="3" borderId="5" xfId="1" applyFont="1" applyFill="1" applyBorder="1" applyAlignment="1" applyProtection="1">
      <alignment horizontal="right" wrapText="1"/>
    </xf>
    <xf numFmtId="0" fontId="1" fillId="0" borderId="0" xfId="0" applyFont="1" applyBorder="1" applyAlignment="1">
      <alignment horizontal="center" wrapText="1"/>
    </xf>
    <xf numFmtId="164" fontId="2" fillId="0" borderId="19" xfId="1" applyFont="1" applyBorder="1" applyAlignment="1" applyProtection="1">
      <alignment horizontal="left" vertical="top" wrapText="1"/>
    </xf>
    <xf numFmtId="164" fontId="3" fillId="0" borderId="31" xfId="1" applyFont="1" applyBorder="1" applyAlignment="1" applyProtection="1">
      <alignment horizontal="right" wrapText="1"/>
    </xf>
    <xf numFmtId="0" fontId="4" fillId="0" borderId="30" xfId="0" applyFont="1" applyBorder="1" applyAlignment="1">
      <alignment horizontal="center" vertical="center" wrapText="1"/>
    </xf>
    <xf numFmtId="0" fontId="13" fillId="0" borderId="24" xfId="0" applyFont="1" applyBorder="1" applyAlignment="1">
      <alignment horizontal="center" vertical="center" wrapText="1"/>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left" vertical="center"/>
    </xf>
    <xf numFmtId="4" fontId="21" fillId="9" borderId="50" xfId="0" applyNumberFormat="1" applyFont="1" applyFill="1" applyBorder="1" applyAlignment="1">
      <alignment vertical="center"/>
    </xf>
    <xf numFmtId="4" fontId="20" fillId="0" borderId="43" xfId="0" applyNumberFormat="1" applyFont="1" applyFill="1" applyBorder="1" applyAlignment="1">
      <alignment horizontal="center"/>
    </xf>
    <xf numFmtId="4" fontId="20" fillId="0" borderId="44" xfId="0" applyNumberFormat="1" applyFont="1" applyFill="1" applyBorder="1" applyAlignment="1">
      <alignment horizontal="center"/>
    </xf>
    <xf numFmtId="4" fontId="20" fillId="0" borderId="45" xfId="0" applyNumberFormat="1" applyFont="1" applyFill="1" applyBorder="1" applyAlignment="1">
      <alignment horizontal="center"/>
    </xf>
    <xf numFmtId="2" fontId="18" fillId="0" borderId="0" xfId="1" applyNumberFormat="1" applyFont="1" applyFill="1" applyBorder="1" applyAlignment="1" applyProtection="1">
      <alignment horizontal="center" vertical="center"/>
    </xf>
    <xf numFmtId="164" fontId="18" fillId="0" borderId="0" xfId="1" applyFont="1" applyFill="1" applyBorder="1" applyAlignment="1" applyProtection="1">
      <alignment horizontal="right"/>
    </xf>
    <xf numFmtId="164" fontId="18" fillId="0" borderId="0" xfId="1" applyFont="1" applyFill="1" applyBorder="1" applyAlignment="1" applyProtection="1">
      <alignment vertical="center"/>
    </xf>
    <xf numFmtId="4" fontId="23" fillId="0" borderId="28" xfId="1" applyNumberFormat="1" applyFont="1" applyFill="1" applyBorder="1" applyAlignment="1" applyProtection="1">
      <alignment vertical="center"/>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2" fontId="23" fillId="3" borderId="26" xfId="1" applyNumberFormat="1" applyFont="1" applyFill="1" applyBorder="1" applyAlignment="1" applyProtection="1">
      <alignment horizontal="center" vertical="center"/>
    </xf>
    <xf numFmtId="164" fontId="23" fillId="3" borderId="26" xfId="1" applyFont="1" applyFill="1" applyBorder="1" applyAlignment="1" applyProtection="1">
      <alignment vertical="center"/>
    </xf>
    <xf numFmtId="4" fontId="23" fillId="3" borderId="27" xfId="1" applyNumberFormat="1" applyFont="1" applyFill="1" applyBorder="1" applyAlignment="1" applyProtection="1">
      <alignment vertical="center"/>
    </xf>
    <xf numFmtId="0" fontId="23" fillId="3" borderId="36" xfId="0" applyFont="1" applyFill="1" applyBorder="1" applyAlignment="1">
      <alignment horizontal="center" vertical="center"/>
    </xf>
    <xf numFmtId="0" fontId="23" fillId="3" borderId="4" xfId="0" applyFont="1" applyFill="1" applyBorder="1" applyAlignment="1">
      <alignment horizontal="center" vertical="center"/>
    </xf>
    <xf numFmtId="165" fontId="23" fillId="3" borderId="4" xfId="1" applyNumberFormat="1" applyFont="1" applyFill="1" applyBorder="1" applyAlignment="1" applyProtection="1">
      <alignment vertical="center"/>
    </xf>
    <xf numFmtId="9" fontId="23" fillId="3" borderId="37" xfId="3" applyFont="1" applyFill="1" applyBorder="1" applyAlignment="1" applyProtection="1">
      <alignment vertical="center"/>
    </xf>
    <xf numFmtId="0" fontId="18" fillId="2" borderId="16" xfId="0" applyFont="1" applyFill="1" applyBorder="1" applyAlignment="1">
      <alignment horizontal="center" vertical="center"/>
    </xf>
    <xf numFmtId="2" fontId="18" fillId="0" borderId="0" xfId="1" applyNumberFormat="1" applyFont="1" applyBorder="1" applyAlignment="1" applyProtection="1">
      <alignment horizontal="center" vertical="center"/>
    </xf>
    <xf numFmtId="164" fontId="18" fillId="0" borderId="0" xfId="1" applyFont="1" applyBorder="1" applyAlignment="1" applyProtection="1">
      <alignment horizontal="right"/>
    </xf>
    <xf numFmtId="164" fontId="18" fillId="0" borderId="0" xfId="1" applyFont="1" applyBorder="1" applyAlignment="1" applyProtection="1">
      <alignment vertical="center"/>
    </xf>
    <xf numFmtId="4" fontId="23" fillId="0" borderId="28" xfId="1" applyNumberFormat="1" applyFont="1" applyBorder="1" applyAlignment="1" applyProtection="1">
      <alignment vertical="center"/>
    </xf>
    <xf numFmtId="0" fontId="23" fillId="2" borderId="51"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52" xfId="0" applyFont="1" applyFill="1" applyBorder="1" applyAlignment="1">
      <alignment vertical="center"/>
    </xf>
    <xf numFmtId="2" fontId="23" fillId="2" borderId="52" xfId="1" applyNumberFormat="1" applyFont="1" applyFill="1" applyBorder="1" applyAlignment="1" applyProtection="1">
      <alignment horizontal="center" vertical="center"/>
    </xf>
    <xf numFmtId="164" fontId="23" fillId="0" borderId="52" xfId="1" applyFont="1" applyBorder="1" applyAlignment="1" applyProtection="1">
      <alignment horizontal="right" vertical="center" wrapText="1"/>
    </xf>
    <xf numFmtId="164" fontId="23" fillId="2" borderId="52" xfId="1" applyFont="1" applyFill="1" applyBorder="1" applyAlignment="1" applyProtection="1">
      <alignment vertical="center" wrapText="1"/>
    </xf>
    <xf numFmtId="4" fontId="23" fillId="2" borderId="53" xfId="1" applyNumberFormat="1" applyFont="1" applyFill="1" applyBorder="1" applyAlignment="1" applyProtection="1">
      <alignment vertical="center" wrapText="1"/>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6" xfId="0" applyFont="1" applyFill="1" applyBorder="1" applyAlignment="1">
      <alignment vertical="center"/>
    </xf>
    <xf numFmtId="2" fontId="23" fillId="2" borderId="26" xfId="1" applyNumberFormat="1" applyFont="1" applyFill="1" applyBorder="1" applyAlignment="1" applyProtection="1">
      <alignment horizontal="center" vertical="center"/>
    </xf>
    <xf numFmtId="164" fontId="23" fillId="0" borderId="26" xfId="1" applyFont="1" applyBorder="1" applyAlignment="1" applyProtection="1">
      <alignment horizontal="right" vertical="center" wrapText="1"/>
    </xf>
    <xf numFmtId="164" fontId="23" fillId="2" borderId="26" xfId="1" applyFont="1" applyFill="1" applyBorder="1" applyAlignment="1" applyProtection="1">
      <alignment vertical="center" wrapText="1"/>
    </xf>
    <xf numFmtId="4" fontId="23" fillId="2" borderId="27" xfId="1" applyNumberFormat="1" applyFont="1" applyFill="1" applyBorder="1" applyAlignment="1" applyProtection="1">
      <alignment vertical="center" wrapText="1"/>
    </xf>
    <xf numFmtId="0" fontId="23" fillId="9" borderId="48" xfId="0" applyFont="1" applyFill="1" applyBorder="1" applyAlignment="1">
      <alignment horizontal="center" vertical="center"/>
    </xf>
    <xf numFmtId="0" fontId="23" fillId="9" borderId="49" xfId="0" applyFont="1" applyFill="1" applyBorder="1" applyAlignment="1">
      <alignment horizontal="center" vertical="center"/>
    </xf>
    <xf numFmtId="0" fontId="23" fillId="9" borderId="49" xfId="0" applyFont="1" applyFill="1" applyBorder="1" applyAlignment="1">
      <alignment vertical="center"/>
    </xf>
    <xf numFmtId="2" fontId="23" fillId="9" borderId="49" xfId="0" applyNumberFormat="1" applyFont="1" applyFill="1" applyBorder="1" applyAlignment="1">
      <alignment horizontal="center" vertical="center"/>
    </xf>
    <xf numFmtId="2" fontId="23" fillId="9" borderId="49" xfId="0" applyNumberFormat="1" applyFont="1" applyFill="1" applyBorder="1" applyAlignment="1">
      <alignment horizontal="right" vertical="center"/>
    </xf>
    <xf numFmtId="4" fontId="23" fillId="0" borderId="28" xfId="0" applyNumberFormat="1" applyFont="1" applyFill="1" applyBorder="1" applyAlignment="1">
      <alignment vertical="center"/>
    </xf>
    <xf numFmtId="2" fontId="18" fillId="0" borderId="0" xfId="1" applyNumberFormat="1" applyFont="1" applyFill="1" applyBorder="1" applyAlignment="1" applyProtection="1">
      <alignment horizontal="center" vertical="center" wrapText="1"/>
    </xf>
    <xf numFmtId="164" fontId="18" fillId="0" borderId="0" xfId="1" applyFont="1" applyFill="1" applyBorder="1" applyAlignment="1" applyProtection="1">
      <alignment horizontal="right" vertical="center" wrapText="1"/>
    </xf>
    <xf numFmtId="4" fontId="23" fillId="0" borderId="28" xfId="0" applyNumberFormat="1" applyFont="1" applyFill="1" applyBorder="1" applyAlignment="1">
      <alignment vertical="center" wrapText="1"/>
    </xf>
    <xf numFmtId="164" fontId="18" fillId="0" borderId="0" xfId="1" applyFont="1" applyFill="1" applyBorder="1" applyAlignment="1" applyProtection="1">
      <alignment horizontal="right" vertical="center"/>
    </xf>
    <xf numFmtId="0" fontId="18" fillId="0" borderId="0" xfId="0" applyFont="1" applyFill="1" applyBorder="1" applyAlignment="1">
      <alignment horizontal="left" vertical="center"/>
    </xf>
    <xf numFmtId="0" fontId="18" fillId="0" borderId="0" xfId="0" applyFont="1" applyBorder="1" applyAlignment="1">
      <alignment horizontal="left" vertical="center" wrapText="1"/>
    </xf>
    <xf numFmtId="0" fontId="23" fillId="9" borderId="39" xfId="0" applyFont="1" applyFill="1" applyBorder="1" applyAlignment="1">
      <alignment horizontal="center" vertical="center"/>
    </xf>
    <xf numFmtId="0" fontId="23" fillId="9" borderId="18" xfId="0" applyFont="1" applyFill="1" applyBorder="1" applyAlignment="1">
      <alignment vertical="center"/>
    </xf>
    <xf numFmtId="0" fontId="23" fillId="9" borderId="18" xfId="0" applyFont="1" applyFill="1" applyBorder="1" applyAlignment="1">
      <alignment horizontal="center" vertical="center"/>
    </xf>
    <xf numFmtId="2" fontId="23" fillId="9" borderId="18" xfId="0" applyNumberFormat="1" applyFont="1" applyFill="1" applyBorder="1" applyAlignment="1">
      <alignment horizontal="center" vertical="center"/>
    </xf>
    <xf numFmtId="2" fontId="23" fillId="9" borderId="18" xfId="0" applyNumberFormat="1" applyFont="1" applyFill="1" applyBorder="1" applyAlignment="1">
      <alignment horizontal="right" vertical="center"/>
    </xf>
    <xf numFmtId="0" fontId="23" fillId="9" borderId="39"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23" fillId="9" borderId="18" xfId="0" applyFont="1" applyFill="1" applyBorder="1" applyAlignment="1">
      <alignment vertical="center" wrapText="1"/>
    </xf>
    <xf numFmtId="0" fontId="23" fillId="9" borderId="18" xfId="0" applyFont="1" applyFill="1" applyBorder="1" applyAlignment="1">
      <alignment horizontal="center" vertical="center" wrapText="1"/>
    </xf>
    <xf numFmtId="2" fontId="23" fillId="9" borderId="18" xfId="0" applyNumberFormat="1" applyFont="1" applyFill="1" applyBorder="1" applyAlignment="1">
      <alignment horizontal="center" vertical="center" wrapText="1"/>
    </xf>
    <xf numFmtId="2" fontId="23" fillId="9" borderId="18" xfId="0" applyNumberFormat="1" applyFont="1" applyFill="1" applyBorder="1" applyAlignment="1">
      <alignment horizontal="right" vertical="center" wrapText="1"/>
    </xf>
    <xf numFmtId="2" fontId="18" fillId="9" borderId="18" xfId="0" applyNumberFormat="1" applyFont="1" applyFill="1" applyBorder="1" applyAlignment="1">
      <alignment vertical="center" wrapText="1"/>
    </xf>
    <xf numFmtId="0" fontId="18" fillId="9" borderId="39" xfId="0" applyFont="1" applyFill="1" applyBorder="1" applyAlignment="1">
      <alignment horizontal="center" vertical="center"/>
    </xf>
    <xf numFmtId="2" fontId="18" fillId="9" borderId="18" xfId="0" applyNumberFormat="1" applyFont="1" applyFill="1" applyBorder="1" applyAlignment="1">
      <alignment vertical="center"/>
    </xf>
    <xf numFmtId="0" fontId="18" fillId="0" borderId="0" xfId="0" applyFont="1" applyBorder="1" applyAlignment="1">
      <alignment vertical="center" wrapText="1"/>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wrapText="1"/>
    </xf>
    <xf numFmtId="2" fontId="18" fillId="9" borderId="18" xfId="0" applyNumberFormat="1" applyFont="1" applyFill="1" applyBorder="1" applyAlignment="1">
      <alignment horizontal="center" vertical="center" wrapText="1"/>
    </xf>
    <xf numFmtId="0" fontId="18" fillId="0" borderId="0" xfId="1" applyNumberFormat="1" applyFont="1" applyBorder="1" applyAlignment="1">
      <alignment horizontal="right" wrapText="1"/>
    </xf>
    <xf numFmtId="2" fontId="18" fillId="0" borderId="0" xfId="1" applyNumberFormat="1" applyFont="1" applyBorder="1" applyAlignment="1">
      <alignment horizontal="right" wrapText="1"/>
    </xf>
    <xf numFmtId="4" fontId="18" fillId="0" borderId="0" xfId="0" applyNumberFormat="1" applyFont="1" applyFill="1" applyBorder="1" applyAlignment="1">
      <alignment horizontal="right" vertical="center" wrapText="1"/>
    </xf>
    <xf numFmtId="164" fontId="18" fillId="0" borderId="0" xfId="1" applyFont="1" applyBorder="1" applyAlignment="1">
      <alignment horizontal="righ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right" vertical="center" wrapText="1"/>
    </xf>
    <xf numFmtId="0" fontId="23" fillId="0" borderId="16" xfId="0" applyFont="1" applyFill="1" applyBorder="1" applyAlignment="1">
      <alignment horizontal="center" vertical="center" wrapText="1"/>
    </xf>
    <xf numFmtId="2" fontId="18" fillId="9" borderId="18" xfId="0" applyNumberFormat="1" applyFont="1" applyFill="1" applyBorder="1" applyAlignment="1">
      <alignment horizontal="right" vertical="center" wrapText="1"/>
    </xf>
    <xf numFmtId="2" fontId="18" fillId="0" borderId="0" xfId="1" applyNumberFormat="1" applyFont="1" applyBorder="1" applyAlignment="1">
      <alignment horizontal="center" vertical="center" wrapText="1"/>
    </xf>
    <xf numFmtId="0" fontId="18" fillId="0" borderId="13" xfId="0" applyFont="1" applyFill="1" applyBorder="1" applyAlignment="1">
      <alignment horizontal="center" vertical="center"/>
    </xf>
    <xf numFmtId="0" fontId="18" fillId="0" borderId="14" xfId="0" applyFont="1" applyBorder="1" applyAlignment="1">
      <alignment horizontal="center" vertical="center"/>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2" fontId="18" fillId="0" borderId="14" xfId="0" applyNumberFormat="1" applyFont="1" applyFill="1" applyBorder="1" applyAlignment="1">
      <alignment horizontal="center" vertical="center"/>
    </xf>
    <xf numFmtId="2" fontId="18" fillId="0" borderId="14" xfId="0" applyNumberFormat="1" applyFont="1" applyFill="1" applyBorder="1" applyAlignment="1">
      <alignment horizontal="right" vertical="center"/>
    </xf>
    <xf numFmtId="2" fontId="18" fillId="0" borderId="14" xfId="0" applyNumberFormat="1" applyFont="1" applyFill="1" applyBorder="1" applyAlignment="1">
      <alignment vertical="center"/>
    </xf>
    <xf numFmtId="4" fontId="23" fillId="0" borderId="15" xfId="0" applyNumberFormat="1" applyFont="1" applyFill="1" applyBorder="1" applyAlignment="1">
      <alignment vertical="center"/>
    </xf>
    <xf numFmtId="2" fontId="20" fillId="8" borderId="29" xfId="0" applyNumberFormat="1" applyFont="1" applyFill="1" applyBorder="1" applyAlignment="1">
      <alignment horizontal="left" vertical="center"/>
    </xf>
    <xf numFmtId="0" fontId="23" fillId="0" borderId="46"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7" xfId="0" applyFont="1" applyFill="1" applyBorder="1" applyAlignment="1">
      <alignment horizontal="center" vertical="center"/>
    </xf>
    <xf numFmtId="0" fontId="18" fillId="0" borderId="0" xfId="0" applyFont="1" applyFill="1" applyBorder="1" applyAlignment="1"/>
    <xf numFmtId="164" fontId="20" fillId="3" borderId="26" xfId="1" applyFont="1" applyFill="1" applyBorder="1" applyAlignment="1" applyProtection="1">
      <alignment horizontal="right"/>
    </xf>
    <xf numFmtId="0" fontId="23" fillId="3" borderId="4" xfId="0" applyFont="1" applyFill="1" applyBorder="1" applyAlignment="1">
      <alignment horizontal="left"/>
    </xf>
    <xf numFmtId="164" fontId="20" fillId="3" borderId="4" xfId="1" applyFont="1" applyFill="1" applyBorder="1" applyAlignment="1" applyProtection="1">
      <alignment horizontal="right"/>
    </xf>
    <xf numFmtId="2" fontId="18" fillId="0" borderId="0" xfId="0" applyNumberFormat="1" applyFont="1" applyBorder="1" applyAlignment="1">
      <alignment horizontal="right" vertical="center" wrapText="1"/>
    </xf>
    <xf numFmtId="0" fontId="18" fillId="0" borderId="0" xfId="0" applyFont="1" applyBorder="1" applyAlignment="1">
      <alignment horizontal="right" wrapText="1"/>
    </xf>
    <xf numFmtId="0" fontId="18" fillId="0" borderId="0" xfId="0" applyFont="1" applyFill="1" applyBorder="1" applyAlignment="1">
      <alignment horizontal="right" wrapText="1"/>
    </xf>
    <xf numFmtId="2" fontId="18" fillId="0" borderId="0" xfId="0" applyNumberFormat="1" applyFont="1" applyFill="1" applyBorder="1" applyAlignment="1">
      <alignment horizontal="right"/>
    </xf>
    <xf numFmtId="2" fontId="18" fillId="0" borderId="0" xfId="0" applyNumberFormat="1" applyFont="1" applyBorder="1" applyAlignment="1">
      <alignment vertical="center" wrapText="1"/>
    </xf>
    <xf numFmtId="1" fontId="18" fillId="0" borderId="0" xfId="0" applyNumberFormat="1" applyFont="1" applyFill="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xf numFmtId="0" fontId="18" fillId="0" borderId="14" xfId="0" applyFont="1" applyBorder="1" applyAlignment="1">
      <alignment vertical="center"/>
    </xf>
    <xf numFmtId="2" fontId="18" fillId="0" borderId="14" xfId="0" applyNumberFormat="1" applyFont="1" applyBorder="1" applyAlignment="1">
      <alignment horizontal="center" vertical="center"/>
    </xf>
    <xf numFmtId="0" fontId="18" fillId="0" borderId="14" xfId="0" applyFont="1" applyBorder="1" applyAlignment="1">
      <alignment horizontal="right"/>
    </xf>
    <xf numFmtId="4" fontId="18" fillId="0" borderId="15" xfId="0" applyNumberFormat="1" applyFont="1" applyBorder="1" applyAlignment="1"/>
    <xf numFmtId="0" fontId="23" fillId="3" borderId="26" xfId="0" applyFont="1" applyFill="1" applyBorder="1" applyAlignment="1">
      <alignment vertical="center"/>
    </xf>
    <xf numFmtId="165" fontId="23" fillId="3" borderId="26" xfId="1" applyNumberFormat="1" applyFont="1" applyFill="1" applyBorder="1" applyAlignment="1" applyProtection="1">
      <alignment vertical="center"/>
    </xf>
    <xf numFmtId="4" fontId="23" fillId="3" borderId="27" xfId="1" applyNumberFormat="1" applyFont="1" applyFill="1" applyBorder="1" applyAlignment="1" applyProtection="1">
      <alignment horizontal="right" vertical="center"/>
    </xf>
  </cellXfs>
  <cellStyles count="4">
    <cellStyle name="Hiperlink" xfId="2" builtinId="8"/>
    <cellStyle name="Normal" xfId="0" builtinId="0"/>
    <cellStyle name="Porcentagem" xfId="3" builtinId="5"/>
    <cellStyle name="Vírgul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FE7F5"/>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EFEFF0"/>
      <rgbColor rgb="FFEEECE1"/>
      <rgbColor rgb="FFFFFF99"/>
      <rgbColor rgb="FFE6E6E6"/>
      <rgbColor rgb="FFE8E8E8"/>
      <rgbColor rgb="FFCC99FF"/>
      <rgbColor rgb="FFD9D9D9"/>
      <rgbColor rgb="FF3366FF"/>
      <rgbColor rgb="FF33CCCC"/>
      <rgbColor rgb="FF99CC00"/>
      <rgbColor rgb="FFFFC0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714375</xdr:colOff>
      <xdr:row>2</xdr:row>
      <xdr:rowOff>190500</xdr:rowOff>
    </xdr:to>
    <xdr:pic>
      <xdr:nvPicPr>
        <xdr:cNvPr id="3" name="Imagem 2">
          <a:extLst>
            <a:ext uri="{FF2B5EF4-FFF2-40B4-BE49-F238E27FC236}">
              <a16:creationId xmlns:a16="http://schemas.microsoft.com/office/drawing/2014/main" xmlns="" id="{FB6A364F-D874-4F95-B63C-29BDE3EE5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765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http://www.arconcionado.com.br/" TargetMode="External"/><Relationship Id="rId2" Type="http://schemas.openxmlformats.org/officeDocument/2006/relationships/hyperlink" Target="http://www.centralar.com.br/" TargetMode="External"/><Relationship Id="rId1" Type="http://schemas.openxmlformats.org/officeDocument/2006/relationships/hyperlink" Target="http://www.multiar.com.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0"/>
  <sheetViews>
    <sheetView tabSelected="1" zoomScaleNormal="100" workbookViewId="0">
      <selection activeCell="A8" sqref="A8:H178"/>
    </sheetView>
  </sheetViews>
  <sheetFormatPr defaultRowHeight="15" x14ac:dyDescent="0.25"/>
  <cols>
    <col min="1" max="1" width="15.7109375" style="184" customWidth="1"/>
    <col min="2" max="2" width="10.7109375" style="153" customWidth="1"/>
    <col min="3" max="3" width="50.7109375" style="153" customWidth="1"/>
    <col min="4" max="4" width="9.28515625" style="188" customWidth="1"/>
    <col min="5" max="5" width="10.7109375" style="138" customWidth="1"/>
    <col min="6" max="6" width="10.7109375" style="164" customWidth="1"/>
    <col min="7" max="7" width="10.7109375" style="188" customWidth="1"/>
    <col min="8" max="8" width="15.7109375" style="208" customWidth="1"/>
    <col min="9" max="10" width="0" style="153" hidden="1" customWidth="1"/>
    <col min="11" max="11" width="11.5703125" style="153" hidden="1" customWidth="1"/>
    <col min="12" max="12" width="0" style="153" hidden="1" customWidth="1"/>
    <col min="13" max="16384" width="9.140625" style="153"/>
  </cols>
  <sheetData>
    <row r="1" spans="1:8" x14ac:dyDescent="0.25">
      <c r="A1" s="212"/>
      <c r="B1" s="213"/>
      <c r="C1" s="213"/>
      <c r="D1" s="214"/>
      <c r="E1" s="215"/>
      <c r="F1" s="216"/>
      <c r="G1" s="214"/>
      <c r="H1" s="217"/>
    </row>
    <row r="2" spans="1:8" x14ac:dyDescent="0.25">
      <c r="A2" s="218"/>
      <c r="B2" s="158"/>
      <c r="C2" s="158"/>
      <c r="D2" s="219"/>
      <c r="E2" s="220"/>
      <c r="F2" s="165"/>
      <c r="G2" s="219"/>
      <c r="H2" s="221"/>
    </row>
    <row r="3" spans="1:8" ht="15.75" thickBot="1" x14ac:dyDescent="0.3">
      <c r="A3" s="218"/>
      <c r="B3" s="158"/>
      <c r="C3" s="158"/>
      <c r="D3" s="219"/>
      <c r="E3" s="220"/>
      <c r="F3" s="165"/>
      <c r="G3" s="219"/>
      <c r="H3" s="221"/>
    </row>
    <row r="4" spans="1:8" x14ac:dyDescent="0.25">
      <c r="A4" s="250" t="s">
        <v>623</v>
      </c>
      <c r="B4" s="251"/>
      <c r="C4" s="251"/>
      <c r="D4" s="251"/>
      <c r="E4" s="251"/>
      <c r="F4" s="251"/>
      <c r="G4" s="251"/>
      <c r="H4" s="252"/>
    </row>
    <row r="5" spans="1:8" x14ac:dyDescent="0.25">
      <c r="A5" s="336" t="s">
        <v>0</v>
      </c>
      <c r="B5" s="337"/>
      <c r="C5" s="337"/>
      <c r="D5" s="337"/>
      <c r="E5" s="337"/>
      <c r="F5" s="337"/>
      <c r="G5" s="337"/>
      <c r="H5" s="338"/>
    </row>
    <row r="6" spans="1:8" ht="15.75" thickBot="1" x14ac:dyDescent="0.3">
      <c r="A6" s="179"/>
      <c r="B6" s="339"/>
      <c r="C6" s="140"/>
      <c r="D6" s="143"/>
      <c r="E6" s="253"/>
      <c r="F6" s="254"/>
      <c r="G6" s="255"/>
      <c r="H6" s="256"/>
    </row>
    <row r="7" spans="1:8" ht="15.75" thickBot="1" x14ac:dyDescent="0.3">
      <c r="A7" s="257" t="s">
        <v>1</v>
      </c>
      <c r="B7" s="258"/>
      <c r="C7" s="173" t="s">
        <v>528</v>
      </c>
      <c r="D7" s="258"/>
      <c r="E7" s="259"/>
      <c r="F7" s="340" t="s">
        <v>622</v>
      </c>
      <c r="G7" s="260"/>
      <c r="H7" s="261"/>
    </row>
    <row r="8" spans="1:8" x14ac:dyDescent="0.25">
      <c r="A8" s="257" t="s">
        <v>2</v>
      </c>
      <c r="B8" s="258"/>
      <c r="C8" s="355" t="s">
        <v>3</v>
      </c>
      <c r="D8" s="258"/>
      <c r="E8" s="259"/>
      <c r="F8" s="340" t="s">
        <v>390</v>
      </c>
      <c r="G8" s="356"/>
      <c r="H8" s="357" t="s">
        <v>4</v>
      </c>
    </row>
    <row r="9" spans="1:8" x14ac:dyDescent="0.25">
      <c r="A9" s="262" t="s">
        <v>5</v>
      </c>
      <c r="B9" s="263"/>
      <c r="C9" s="341" t="s">
        <v>6</v>
      </c>
      <c r="D9" s="341"/>
      <c r="E9" s="341"/>
      <c r="F9" s="342" t="s">
        <v>389</v>
      </c>
      <c r="G9" s="264"/>
      <c r="H9" s="265">
        <v>0.15</v>
      </c>
    </row>
    <row r="10" spans="1:8" ht="15.75" thickBot="1" x14ac:dyDescent="0.3">
      <c r="A10" s="266"/>
      <c r="B10" s="169"/>
      <c r="C10" s="186"/>
      <c r="D10" s="162"/>
      <c r="E10" s="267"/>
      <c r="F10" s="268"/>
      <c r="G10" s="269"/>
      <c r="H10" s="270"/>
    </row>
    <row r="11" spans="1:8" ht="26.25" thickBot="1" x14ac:dyDescent="0.3">
      <c r="A11" s="271" t="s">
        <v>7</v>
      </c>
      <c r="B11" s="272" t="s">
        <v>8</v>
      </c>
      <c r="C11" s="273" t="s">
        <v>9</v>
      </c>
      <c r="D11" s="272" t="s">
        <v>10</v>
      </c>
      <c r="E11" s="274" t="s">
        <v>11</v>
      </c>
      <c r="F11" s="275" t="s">
        <v>12</v>
      </c>
      <c r="G11" s="276" t="s">
        <v>13</v>
      </c>
      <c r="H11" s="277" t="s">
        <v>14</v>
      </c>
    </row>
    <row r="12" spans="1:8" ht="15.75" thickBot="1" x14ac:dyDescent="0.3">
      <c r="A12" s="278"/>
      <c r="B12" s="279"/>
      <c r="C12" s="280"/>
      <c r="D12" s="279"/>
      <c r="E12" s="281"/>
      <c r="F12" s="282"/>
      <c r="G12" s="283"/>
      <c r="H12" s="284"/>
    </row>
    <row r="13" spans="1:8" x14ac:dyDescent="0.25">
      <c r="A13" s="285">
        <v>1</v>
      </c>
      <c r="B13" s="286"/>
      <c r="C13" s="287" t="s">
        <v>391</v>
      </c>
      <c r="D13" s="286"/>
      <c r="E13" s="288"/>
      <c r="F13" s="289"/>
      <c r="G13" s="287"/>
      <c r="H13" s="249">
        <f>SUM(H14:H23)</f>
        <v>18604.179969999997</v>
      </c>
    </row>
    <row r="14" spans="1:8" x14ac:dyDescent="0.25">
      <c r="A14" s="179" t="s">
        <v>392</v>
      </c>
      <c r="B14" s="143" t="str">
        <f>IF(I14=1,F$8,F$9)</f>
        <v>CPOS 181</v>
      </c>
      <c r="C14" s="140" t="s">
        <v>393</v>
      </c>
      <c r="D14" s="143" t="s">
        <v>409</v>
      </c>
      <c r="E14" s="155">
        <v>3</v>
      </c>
      <c r="F14" s="189">
        <v>612.08000000000004</v>
      </c>
      <c r="G14" s="159">
        <f t="shared" ref="G14:G23" si="0">+(1+H$9)*F14</f>
        <v>703.89199999999994</v>
      </c>
      <c r="H14" s="290">
        <f>+E14*G14</f>
        <v>2111.6759999999999</v>
      </c>
    </row>
    <row r="15" spans="1:8" s="152" customFormat="1" ht="25.5" x14ac:dyDescent="0.25">
      <c r="A15" s="180" t="s">
        <v>394</v>
      </c>
      <c r="B15" s="148" t="str">
        <f t="shared" ref="B15:B49" si="1">IF(I15=1,F$8,F$9)</f>
        <v>CPOS 181</v>
      </c>
      <c r="C15" s="142" t="s">
        <v>395</v>
      </c>
      <c r="D15" s="148" t="s">
        <v>398</v>
      </c>
      <c r="E15" s="291">
        <v>4.8</v>
      </c>
      <c r="F15" s="292">
        <v>64.36</v>
      </c>
      <c r="G15" s="145">
        <f t="shared" si="0"/>
        <v>74.013999999999996</v>
      </c>
      <c r="H15" s="293">
        <f t="shared" ref="H14:H23" si="2">+E15*G15</f>
        <v>355.26719999999995</v>
      </c>
    </row>
    <row r="16" spans="1:8" s="152" customFormat="1" ht="26.25" x14ac:dyDescent="0.25">
      <c r="A16" s="176" t="s">
        <v>396</v>
      </c>
      <c r="B16" s="148" t="str">
        <f t="shared" si="1"/>
        <v>CPOS 181</v>
      </c>
      <c r="C16" s="144" t="s">
        <v>397</v>
      </c>
      <c r="D16" s="148" t="s">
        <v>418</v>
      </c>
      <c r="E16" s="291">
        <v>3</v>
      </c>
      <c r="F16" s="292">
        <v>541.76</v>
      </c>
      <c r="G16" s="145">
        <f t="shared" si="0"/>
        <v>623.02399999999989</v>
      </c>
      <c r="H16" s="293">
        <f t="shared" si="2"/>
        <v>1869.0719999999997</v>
      </c>
    </row>
    <row r="17" spans="1:8" x14ac:dyDescent="0.25">
      <c r="A17" s="179" t="s">
        <v>399</v>
      </c>
      <c r="B17" s="143" t="str">
        <f t="shared" si="1"/>
        <v>CPOS 181</v>
      </c>
      <c r="C17" s="140" t="str">
        <f>LOWER("CORTE E ATERRO DENTRO DA OBRA COM TRANSPORTE INTERNO")</f>
        <v>corte e aterro dentro da obra com transporte interno</v>
      </c>
      <c r="D17" s="143" t="s">
        <v>398</v>
      </c>
      <c r="E17" s="155">
        <v>18.86</v>
      </c>
      <c r="F17" s="294">
        <v>39.840000000000003</v>
      </c>
      <c r="G17" s="159">
        <f>+(1+H$9)*F17</f>
        <v>45.816000000000003</v>
      </c>
      <c r="H17" s="290">
        <f t="shared" si="2"/>
        <v>864.08976000000007</v>
      </c>
    </row>
    <row r="18" spans="1:8" s="152" customFormat="1" ht="26.25" x14ac:dyDescent="0.25">
      <c r="A18" s="176" t="s">
        <v>401</v>
      </c>
      <c r="B18" s="148" t="str">
        <f t="shared" si="1"/>
        <v>CPOS 181</v>
      </c>
      <c r="C18" s="144" t="str">
        <f>PROPER("GABARITO DE MADEIRA ESQUADRADO E NIVELADO PARA LOCAÇÃO DE OBRA")</f>
        <v>Gabarito De Madeira Esquadrado E Nivelado Para Locação De Obra</v>
      </c>
      <c r="D18" s="148" t="s">
        <v>400</v>
      </c>
      <c r="E18" s="149">
        <v>48.21</v>
      </c>
      <c r="F18" s="292">
        <v>23.6</v>
      </c>
      <c r="G18" s="145">
        <f t="shared" si="0"/>
        <v>27.14</v>
      </c>
      <c r="H18" s="293">
        <f t="shared" si="2"/>
        <v>1308.4194</v>
      </c>
    </row>
    <row r="19" spans="1:8" s="152" customFormat="1" ht="25.5" x14ac:dyDescent="0.25">
      <c r="A19" s="180" t="s">
        <v>402</v>
      </c>
      <c r="B19" s="160" t="str">
        <f t="shared" si="1"/>
        <v>CPOS 181</v>
      </c>
      <c r="C19" s="142" t="s">
        <v>403</v>
      </c>
      <c r="D19" s="141" t="s">
        <v>400</v>
      </c>
      <c r="E19" s="149">
        <v>18</v>
      </c>
      <c r="F19" s="146">
        <v>9.82</v>
      </c>
      <c r="G19" s="145">
        <f t="shared" si="0"/>
        <v>11.292999999999999</v>
      </c>
      <c r="H19" s="293">
        <f t="shared" si="2"/>
        <v>203.274</v>
      </c>
    </row>
    <row r="20" spans="1:8" x14ac:dyDescent="0.25">
      <c r="A20" s="179" t="s">
        <v>404</v>
      </c>
      <c r="B20" s="162" t="str">
        <f t="shared" si="1"/>
        <v>CPOS 181</v>
      </c>
      <c r="C20" s="295" t="s">
        <v>405</v>
      </c>
      <c r="D20" s="143" t="s">
        <v>406</v>
      </c>
      <c r="E20" s="155">
        <v>73.599999999999994</v>
      </c>
      <c r="F20" s="194">
        <v>18.72</v>
      </c>
      <c r="G20" s="159">
        <f t="shared" si="0"/>
        <v>21.527999999999999</v>
      </c>
      <c r="H20" s="290">
        <f t="shared" si="2"/>
        <v>1584.4607999999998</v>
      </c>
    </row>
    <row r="21" spans="1:8" s="152" customFormat="1" ht="51" x14ac:dyDescent="0.25">
      <c r="A21" s="176" t="s">
        <v>407</v>
      </c>
      <c r="B21" s="160" t="str">
        <f t="shared" si="1"/>
        <v>CPOS 181</v>
      </c>
      <c r="C21" s="296" t="s">
        <v>408</v>
      </c>
      <c r="D21" s="148" t="s">
        <v>409</v>
      </c>
      <c r="E21" s="149">
        <v>314.45</v>
      </c>
      <c r="F21" s="150">
        <v>18.66</v>
      </c>
      <c r="G21" s="145">
        <f t="shared" si="0"/>
        <v>21.459</v>
      </c>
      <c r="H21" s="293">
        <f t="shared" si="2"/>
        <v>6747.7825499999999</v>
      </c>
    </row>
    <row r="22" spans="1:8" s="152" customFormat="1" ht="26.25" x14ac:dyDescent="0.25">
      <c r="A22" s="176" t="s">
        <v>624</v>
      </c>
      <c r="B22" s="160" t="str">
        <f t="shared" si="1"/>
        <v>CPOS 181</v>
      </c>
      <c r="C22" s="167" t="s">
        <v>625</v>
      </c>
      <c r="D22" s="160" t="s">
        <v>409</v>
      </c>
      <c r="E22" s="168">
        <v>282.70999999999998</v>
      </c>
      <c r="F22" s="190">
        <v>6.44</v>
      </c>
      <c r="G22" s="145">
        <f t="shared" si="0"/>
        <v>7.4059999999999997</v>
      </c>
      <c r="H22" s="293">
        <f t="shared" si="2"/>
        <v>2093.7502599999998</v>
      </c>
    </row>
    <row r="23" spans="1:8" s="152" customFormat="1" ht="26.25" x14ac:dyDescent="0.25">
      <c r="A23" s="182">
        <v>97658</v>
      </c>
      <c r="B23" s="160" t="s">
        <v>131</v>
      </c>
      <c r="C23" s="167" t="s">
        <v>630</v>
      </c>
      <c r="D23" s="160" t="s">
        <v>83</v>
      </c>
      <c r="E23" s="168">
        <v>8</v>
      </c>
      <c r="F23" s="190">
        <v>159.38999999999999</v>
      </c>
      <c r="G23" s="145">
        <f t="shared" si="0"/>
        <v>183.29849999999996</v>
      </c>
      <c r="H23" s="293">
        <f t="shared" si="2"/>
        <v>1466.3879999999997</v>
      </c>
    </row>
    <row r="24" spans="1:8" x14ac:dyDescent="0.25">
      <c r="A24" s="179"/>
      <c r="B24" s="162"/>
      <c r="C24" s="169"/>
      <c r="D24" s="186"/>
      <c r="E24" s="185"/>
      <c r="F24" s="191"/>
      <c r="G24" s="197"/>
      <c r="H24" s="290"/>
    </row>
    <row r="25" spans="1:8" x14ac:dyDescent="0.25">
      <c r="A25" s="297">
        <v>2</v>
      </c>
      <c r="B25" s="170"/>
      <c r="C25" s="298" t="s">
        <v>18</v>
      </c>
      <c r="D25" s="299"/>
      <c r="E25" s="300"/>
      <c r="F25" s="301"/>
      <c r="G25" s="298"/>
      <c r="H25" s="178">
        <f>SUM(H26:H29)</f>
        <v>2379.0822799999996</v>
      </c>
    </row>
    <row r="26" spans="1:8" s="152" customFormat="1" ht="25.5" x14ac:dyDescent="0.25">
      <c r="A26" s="176" t="s">
        <v>410</v>
      </c>
      <c r="B26" s="148" t="str">
        <f t="shared" si="1"/>
        <v>CPOS 181</v>
      </c>
      <c r="C26" s="154" t="s">
        <v>411</v>
      </c>
      <c r="D26" s="148" t="s">
        <v>398</v>
      </c>
      <c r="E26" s="149">
        <v>4.8</v>
      </c>
      <c r="F26" s="150">
        <v>104.7</v>
      </c>
      <c r="G26" s="145">
        <f t="shared" ref="G26:G29" si="3">+(1+H$9)*F26</f>
        <v>120.40499999999999</v>
      </c>
      <c r="H26" s="293">
        <f t="shared" ref="H26:H29" si="4">+E26*G26</f>
        <v>577.94399999999996</v>
      </c>
    </row>
    <row r="27" spans="1:8" s="152" customFormat="1" ht="38.25" x14ac:dyDescent="0.25">
      <c r="A27" s="176" t="s">
        <v>412</v>
      </c>
      <c r="B27" s="148" t="str">
        <f t="shared" si="1"/>
        <v>CPOS 181</v>
      </c>
      <c r="C27" s="154" t="s">
        <v>413</v>
      </c>
      <c r="D27" s="148" t="s">
        <v>398</v>
      </c>
      <c r="E27" s="149">
        <v>4.8</v>
      </c>
      <c r="F27" s="150">
        <v>87.15</v>
      </c>
      <c r="G27" s="145">
        <f t="shared" si="3"/>
        <v>100.2225</v>
      </c>
      <c r="H27" s="293">
        <f t="shared" si="4"/>
        <v>481.06799999999998</v>
      </c>
    </row>
    <row r="28" spans="1:8" s="152" customFormat="1" ht="25.5" x14ac:dyDescent="0.25">
      <c r="A28" s="176" t="s">
        <v>414</v>
      </c>
      <c r="B28" s="148" t="str">
        <f t="shared" si="1"/>
        <v>CPOS 181</v>
      </c>
      <c r="C28" s="154" t="s">
        <v>415</v>
      </c>
      <c r="D28" s="148" t="s">
        <v>398</v>
      </c>
      <c r="E28" s="149">
        <v>20.78</v>
      </c>
      <c r="F28" s="151">
        <v>40.229999999999997</v>
      </c>
      <c r="G28" s="145">
        <f t="shared" si="3"/>
        <v>46.264499999999991</v>
      </c>
      <c r="H28" s="293">
        <f t="shared" si="4"/>
        <v>961.37630999999988</v>
      </c>
    </row>
    <row r="29" spans="1:8" s="152" customFormat="1" x14ac:dyDescent="0.25">
      <c r="A29" s="176" t="s">
        <v>416</v>
      </c>
      <c r="B29" s="160" t="str">
        <f t="shared" si="1"/>
        <v>CPOS 181</v>
      </c>
      <c r="C29" s="154" t="s">
        <v>417</v>
      </c>
      <c r="D29" s="148" t="s">
        <v>398</v>
      </c>
      <c r="E29" s="149">
        <v>20.78</v>
      </c>
      <c r="F29" s="151">
        <v>15.01</v>
      </c>
      <c r="G29" s="145">
        <f t="shared" si="3"/>
        <v>17.261499999999998</v>
      </c>
      <c r="H29" s="293">
        <f t="shared" si="4"/>
        <v>358.69396999999998</v>
      </c>
    </row>
    <row r="30" spans="1:8" x14ac:dyDescent="0.25">
      <c r="A30" s="179"/>
      <c r="B30" s="162"/>
      <c r="C30" s="248"/>
      <c r="D30" s="143"/>
      <c r="E30" s="155"/>
      <c r="F30" s="192"/>
      <c r="G30" s="159"/>
      <c r="H30" s="290"/>
    </row>
    <row r="31" spans="1:8" x14ac:dyDescent="0.25">
      <c r="A31" s="297">
        <v>3</v>
      </c>
      <c r="B31" s="170"/>
      <c r="C31" s="298" t="s">
        <v>19</v>
      </c>
      <c r="D31" s="299"/>
      <c r="E31" s="300"/>
      <c r="F31" s="301"/>
      <c r="G31" s="298"/>
      <c r="H31" s="178">
        <f>SUM(H32:H42)</f>
        <v>92574.53654999999</v>
      </c>
    </row>
    <row r="32" spans="1:8" s="152" customFormat="1" x14ac:dyDescent="0.25">
      <c r="A32" s="176" t="s">
        <v>419</v>
      </c>
      <c r="B32" s="148" t="str">
        <f t="shared" si="1"/>
        <v>CPOS 181</v>
      </c>
      <c r="C32" s="154" t="s">
        <v>420</v>
      </c>
      <c r="D32" s="148" t="s">
        <v>409</v>
      </c>
      <c r="E32" s="149">
        <v>151.74</v>
      </c>
      <c r="F32" s="150">
        <v>72.88</v>
      </c>
      <c r="G32" s="145">
        <f t="shared" ref="G32:G42" si="5">+(1+H$9)*F32</f>
        <v>83.811999999999983</v>
      </c>
      <c r="H32" s="293">
        <f t="shared" ref="H32:H42" si="6">+E32*G32</f>
        <v>12717.632879999997</v>
      </c>
    </row>
    <row r="33" spans="1:8" s="152" customFormat="1" x14ac:dyDescent="0.25">
      <c r="A33" s="176" t="s">
        <v>421</v>
      </c>
      <c r="B33" s="148" t="str">
        <f t="shared" si="1"/>
        <v>CPOS 181</v>
      </c>
      <c r="C33" s="154" t="s">
        <v>422</v>
      </c>
      <c r="D33" s="148" t="s">
        <v>409</v>
      </c>
      <c r="E33" s="149">
        <v>103.51</v>
      </c>
      <c r="F33" s="150">
        <v>163.25</v>
      </c>
      <c r="G33" s="145">
        <f t="shared" si="5"/>
        <v>187.73749999999998</v>
      </c>
      <c r="H33" s="293">
        <f t="shared" si="6"/>
        <v>19432.708624999999</v>
      </c>
    </row>
    <row r="34" spans="1:8" s="152" customFormat="1" ht="25.5" x14ac:dyDescent="0.25">
      <c r="A34" s="176" t="s">
        <v>423</v>
      </c>
      <c r="B34" s="148" t="str">
        <f t="shared" si="1"/>
        <v>CPOS 181</v>
      </c>
      <c r="C34" s="154" t="s">
        <v>424</v>
      </c>
      <c r="D34" s="148" t="s">
        <v>409</v>
      </c>
      <c r="E34" s="149">
        <v>103.51</v>
      </c>
      <c r="F34" s="292">
        <v>6.53</v>
      </c>
      <c r="G34" s="145">
        <f t="shared" si="5"/>
        <v>7.5095000000000001</v>
      </c>
      <c r="H34" s="293">
        <f t="shared" si="6"/>
        <v>777.30834500000003</v>
      </c>
    </row>
    <row r="35" spans="1:8" s="152" customFormat="1" x14ac:dyDescent="0.25">
      <c r="A35" s="176" t="s">
        <v>425</v>
      </c>
      <c r="B35" s="160" t="str">
        <f t="shared" si="1"/>
        <v>CPOS 181</v>
      </c>
      <c r="C35" s="154" t="s">
        <v>426</v>
      </c>
      <c r="D35" s="148" t="s">
        <v>427</v>
      </c>
      <c r="E35" s="149">
        <f>8.74*100</f>
        <v>874</v>
      </c>
      <c r="F35" s="292">
        <v>11.4</v>
      </c>
      <c r="G35" s="145">
        <f t="shared" si="5"/>
        <v>13.11</v>
      </c>
      <c r="H35" s="293">
        <f t="shared" si="6"/>
        <v>11458.14</v>
      </c>
    </row>
    <row r="36" spans="1:8" s="152" customFormat="1" x14ac:dyDescent="0.25">
      <c r="A36" s="176" t="s">
        <v>428</v>
      </c>
      <c r="B36" s="160" t="str">
        <f t="shared" si="1"/>
        <v>CPOS 181</v>
      </c>
      <c r="C36" s="154" t="s">
        <v>429</v>
      </c>
      <c r="D36" s="148" t="s">
        <v>427</v>
      </c>
      <c r="E36" s="149">
        <v>1635.1</v>
      </c>
      <c r="F36" s="292">
        <v>12.27</v>
      </c>
      <c r="G36" s="145">
        <f t="shared" si="5"/>
        <v>14.110499999999998</v>
      </c>
      <c r="H36" s="293">
        <f t="shared" si="6"/>
        <v>23072.078549999995</v>
      </c>
    </row>
    <row r="37" spans="1:8" s="152" customFormat="1" x14ac:dyDescent="0.25">
      <c r="A37" s="176" t="s">
        <v>430</v>
      </c>
      <c r="B37" s="160" t="str">
        <f t="shared" si="1"/>
        <v>CPOS 181</v>
      </c>
      <c r="C37" s="296" t="s">
        <v>431</v>
      </c>
      <c r="D37" s="148" t="s">
        <v>398</v>
      </c>
      <c r="E37" s="149">
        <v>19.29</v>
      </c>
      <c r="F37" s="292">
        <v>336.54</v>
      </c>
      <c r="G37" s="145">
        <f t="shared" si="5"/>
        <v>387.02100000000002</v>
      </c>
      <c r="H37" s="293">
        <f t="shared" si="6"/>
        <v>7465.6350899999998</v>
      </c>
    </row>
    <row r="38" spans="1:8" s="152" customFormat="1" ht="25.5" x14ac:dyDescent="0.25">
      <c r="A38" s="176" t="s">
        <v>432</v>
      </c>
      <c r="B38" s="160" t="str">
        <f t="shared" si="1"/>
        <v>CPOS 181</v>
      </c>
      <c r="C38" s="296" t="s">
        <v>433</v>
      </c>
      <c r="D38" s="160" t="s">
        <v>398</v>
      </c>
      <c r="E38" s="149">
        <v>14.16</v>
      </c>
      <c r="F38" s="292">
        <v>135.69999999999999</v>
      </c>
      <c r="G38" s="145">
        <f t="shared" si="5"/>
        <v>156.05499999999998</v>
      </c>
      <c r="H38" s="293">
        <f t="shared" si="6"/>
        <v>2209.7387999999996</v>
      </c>
    </row>
    <row r="39" spans="1:8" s="152" customFormat="1" ht="25.5" x14ac:dyDescent="0.25">
      <c r="A39" s="176" t="s">
        <v>434</v>
      </c>
      <c r="B39" s="160" t="str">
        <f t="shared" si="1"/>
        <v>CPOS 181</v>
      </c>
      <c r="C39" s="296" t="s">
        <v>435</v>
      </c>
      <c r="D39" s="160" t="s">
        <v>398</v>
      </c>
      <c r="E39" s="149">
        <v>5.31</v>
      </c>
      <c r="F39" s="292">
        <v>93.73</v>
      </c>
      <c r="G39" s="145">
        <f t="shared" si="5"/>
        <v>107.78949999999999</v>
      </c>
      <c r="H39" s="293">
        <f t="shared" si="6"/>
        <v>572.36224499999992</v>
      </c>
    </row>
    <row r="40" spans="1:8" s="152" customFormat="1" x14ac:dyDescent="0.25">
      <c r="A40" s="176" t="s">
        <v>436</v>
      </c>
      <c r="B40" s="160" t="str">
        <f t="shared" si="1"/>
        <v>CPOS 181</v>
      </c>
      <c r="C40" s="296" t="s">
        <v>437</v>
      </c>
      <c r="D40" s="160" t="s">
        <v>398</v>
      </c>
      <c r="E40" s="149">
        <v>7.53</v>
      </c>
      <c r="F40" s="292">
        <v>120.87</v>
      </c>
      <c r="G40" s="145">
        <f t="shared" si="5"/>
        <v>139.00049999999999</v>
      </c>
      <c r="H40" s="293">
        <f t="shared" si="6"/>
        <v>1046.673765</v>
      </c>
    </row>
    <row r="41" spans="1:8" s="152" customFormat="1" x14ac:dyDescent="0.25">
      <c r="A41" s="176" t="s">
        <v>474</v>
      </c>
      <c r="B41" s="160" t="str">
        <f t="shared" si="1"/>
        <v>CPOS 181</v>
      </c>
      <c r="C41" s="296" t="s">
        <v>475</v>
      </c>
      <c r="D41" s="160" t="s">
        <v>400</v>
      </c>
      <c r="E41" s="149">
        <v>143.5</v>
      </c>
      <c r="F41" s="292">
        <v>52.49</v>
      </c>
      <c r="G41" s="145">
        <f t="shared" si="5"/>
        <v>60.363499999999995</v>
      </c>
      <c r="H41" s="293">
        <f t="shared" si="6"/>
        <v>8662.1622499999994</v>
      </c>
    </row>
    <row r="42" spans="1:8" s="152" customFormat="1" x14ac:dyDescent="0.25">
      <c r="A42" s="176" t="s">
        <v>476</v>
      </c>
      <c r="B42" s="160" t="str">
        <f t="shared" si="1"/>
        <v>CPOS 181</v>
      </c>
      <c r="C42" s="296" t="s">
        <v>477</v>
      </c>
      <c r="D42" s="160" t="s">
        <v>400</v>
      </c>
      <c r="E42" s="149">
        <v>72</v>
      </c>
      <c r="F42" s="292">
        <v>62.32</v>
      </c>
      <c r="G42" s="145">
        <f t="shared" si="5"/>
        <v>71.667999999999992</v>
      </c>
      <c r="H42" s="293">
        <f t="shared" si="6"/>
        <v>5160.0959999999995</v>
      </c>
    </row>
    <row r="43" spans="1:8" x14ac:dyDescent="0.25">
      <c r="A43" s="179"/>
      <c r="B43" s="162"/>
      <c r="C43" s="248"/>
      <c r="D43" s="162"/>
      <c r="E43" s="155"/>
      <c r="F43" s="294"/>
      <c r="G43" s="159"/>
      <c r="H43" s="290"/>
    </row>
    <row r="44" spans="1:8" x14ac:dyDescent="0.25">
      <c r="A44" s="297">
        <v>4</v>
      </c>
      <c r="B44" s="170"/>
      <c r="C44" s="298" t="s">
        <v>440</v>
      </c>
      <c r="D44" s="299"/>
      <c r="E44" s="300"/>
      <c r="F44" s="301"/>
      <c r="G44" s="298"/>
      <c r="H44" s="178">
        <f>SUM(H45:H45)</f>
        <v>1624.9959999999999</v>
      </c>
    </row>
    <row r="45" spans="1:8" s="152" customFormat="1" ht="25.5" x14ac:dyDescent="0.25">
      <c r="A45" s="176" t="s">
        <v>438</v>
      </c>
      <c r="B45" s="160" t="str">
        <f t="shared" si="1"/>
        <v>CPOS 181</v>
      </c>
      <c r="C45" s="296" t="s">
        <v>439</v>
      </c>
      <c r="D45" s="160" t="s">
        <v>409</v>
      </c>
      <c r="E45" s="149">
        <v>103.9</v>
      </c>
      <c r="F45" s="292">
        <v>13.6</v>
      </c>
      <c r="G45" s="145">
        <f t="shared" ref="G45" si="7">+(1+H$9)*F45</f>
        <v>15.639999999999999</v>
      </c>
      <c r="H45" s="293">
        <f t="shared" ref="H45" si="8">+E45*G45</f>
        <v>1624.9959999999999</v>
      </c>
    </row>
    <row r="46" spans="1:8" s="152" customFormat="1" x14ac:dyDescent="0.25">
      <c r="A46" s="176"/>
      <c r="B46" s="160"/>
      <c r="C46" s="296"/>
      <c r="D46" s="160"/>
      <c r="E46" s="149"/>
      <c r="F46" s="292"/>
      <c r="G46" s="145"/>
      <c r="H46" s="293"/>
    </row>
    <row r="47" spans="1:8" s="152" customFormat="1" x14ac:dyDescent="0.25">
      <c r="A47" s="302">
        <v>5</v>
      </c>
      <c r="B47" s="303"/>
      <c r="C47" s="304" t="s">
        <v>642</v>
      </c>
      <c r="D47" s="305"/>
      <c r="E47" s="306"/>
      <c r="F47" s="307"/>
      <c r="G47" s="308"/>
      <c r="H47" s="177">
        <f>SUM(H48:H49)</f>
        <v>47207.981274999998</v>
      </c>
    </row>
    <row r="48" spans="1:8" s="152" customFormat="1" ht="25.5" x14ac:dyDescent="0.25">
      <c r="A48" s="176" t="s">
        <v>441</v>
      </c>
      <c r="B48" s="160" t="str">
        <f t="shared" si="1"/>
        <v>CPOS 181</v>
      </c>
      <c r="C48" s="154" t="s">
        <v>442</v>
      </c>
      <c r="D48" s="148" t="s">
        <v>409</v>
      </c>
      <c r="E48" s="149">
        <v>660.52</v>
      </c>
      <c r="F48" s="150">
        <v>57.85</v>
      </c>
      <c r="G48" s="145">
        <f t="shared" ref="G48:G49" si="9">+(1+H$9)*F48</f>
        <v>66.527500000000003</v>
      </c>
      <c r="H48" s="293">
        <f t="shared" ref="H48:H49" si="10">+E48*G48</f>
        <v>43942.744299999998</v>
      </c>
    </row>
    <row r="49" spans="1:11" s="152" customFormat="1" x14ac:dyDescent="0.25">
      <c r="A49" s="176" t="s">
        <v>443</v>
      </c>
      <c r="B49" s="160" t="str">
        <f t="shared" si="1"/>
        <v>CPOS 181</v>
      </c>
      <c r="C49" s="154" t="s">
        <v>444</v>
      </c>
      <c r="D49" s="148" t="s">
        <v>398</v>
      </c>
      <c r="E49" s="149">
        <v>1.83</v>
      </c>
      <c r="F49" s="150">
        <v>1551.55</v>
      </c>
      <c r="G49" s="145">
        <f t="shared" si="9"/>
        <v>1784.2824999999998</v>
      </c>
      <c r="H49" s="293">
        <f t="shared" si="10"/>
        <v>3265.2369749999998</v>
      </c>
    </row>
    <row r="50" spans="1:11" s="152" customFormat="1" x14ac:dyDescent="0.25">
      <c r="A50" s="176"/>
      <c r="B50" s="160"/>
      <c r="C50" s="147"/>
      <c r="D50" s="148"/>
      <c r="E50" s="149"/>
      <c r="F50" s="151"/>
      <c r="G50" s="145"/>
      <c r="H50" s="293"/>
    </row>
    <row r="51" spans="1:11" s="152" customFormat="1" x14ac:dyDescent="0.25">
      <c r="A51" s="302">
        <v>6</v>
      </c>
      <c r="B51" s="303"/>
      <c r="C51" s="304" t="s">
        <v>547</v>
      </c>
      <c r="D51" s="305"/>
      <c r="E51" s="306"/>
      <c r="F51" s="307"/>
      <c r="G51" s="308"/>
      <c r="H51" s="177">
        <f>SUM(H52:H60)</f>
        <v>66556.047714999993</v>
      </c>
    </row>
    <row r="52" spans="1:11" s="152" customFormat="1" x14ac:dyDescent="0.25">
      <c r="A52" s="180" t="s">
        <v>643</v>
      </c>
      <c r="B52" s="148" t="s">
        <v>390</v>
      </c>
      <c r="C52" s="142" t="s">
        <v>644</v>
      </c>
      <c r="D52" s="141" t="s">
        <v>400</v>
      </c>
      <c r="E52" s="149">
        <v>3</v>
      </c>
      <c r="F52" s="150">
        <v>112.44</v>
      </c>
      <c r="G52" s="145">
        <f t="shared" ref="G52" si="11">+(1+H$9)*F52</f>
        <v>129.30599999999998</v>
      </c>
      <c r="H52" s="293">
        <f t="shared" ref="H52" si="12">+E52*G52</f>
        <v>387.91799999999995</v>
      </c>
    </row>
    <row r="53" spans="1:11" s="152" customFormat="1" x14ac:dyDescent="0.25">
      <c r="A53" s="176" t="s">
        <v>529</v>
      </c>
      <c r="B53" s="148" t="str">
        <f>IF(I53=1,F$8,F$9)</f>
        <v>CPOS 181</v>
      </c>
      <c r="C53" s="147" t="s">
        <v>530</v>
      </c>
      <c r="D53" s="148" t="s">
        <v>409</v>
      </c>
      <c r="E53" s="149">
        <v>229.93</v>
      </c>
      <c r="F53" s="150">
        <v>32.39</v>
      </c>
      <c r="G53" s="145">
        <f t="shared" ref="G53:G58" si="13">+(1+H$9)*F53</f>
        <v>37.2485</v>
      </c>
      <c r="H53" s="293">
        <f t="shared" ref="H53:H58" si="14">+E53*G53</f>
        <v>8564.5476049999997</v>
      </c>
    </row>
    <row r="54" spans="1:11" s="152" customFormat="1" x14ac:dyDescent="0.25">
      <c r="A54" s="176" t="s">
        <v>531</v>
      </c>
      <c r="B54" s="148" t="str">
        <f t="shared" ref="B54:B55" si="15">IF(I54=1,F$8,F$9)</f>
        <v>CPOS 181</v>
      </c>
      <c r="C54" s="147" t="s">
        <v>532</v>
      </c>
      <c r="D54" s="148" t="s">
        <v>409</v>
      </c>
      <c r="E54" s="149">
        <v>229.93</v>
      </c>
      <c r="F54" s="150">
        <v>7.06</v>
      </c>
      <c r="G54" s="145">
        <f t="shared" si="13"/>
        <v>8.1189999999999998</v>
      </c>
      <c r="H54" s="293">
        <f t="shared" si="14"/>
        <v>1866.8016700000001</v>
      </c>
    </row>
    <row r="55" spans="1:11" s="152" customFormat="1" x14ac:dyDescent="0.25">
      <c r="A55" s="176" t="s">
        <v>545</v>
      </c>
      <c r="B55" s="148" t="str">
        <f t="shared" si="15"/>
        <v>CPOS 181</v>
      </c>
      <c r="C55" s="154" t="s">
        <v>546</v>
      </c>
      <c r="D55" s="148" t="s">
        <v>409</v>
      </c>
      <c r="E55" s="149">
        <v>50.04</v>
      </c>
      <c r="F55" s="151">
        <v>56.67</v>
      </c>
      <c r="G55" s="145">
        <f t="shared" si="13"/>
        <v>65.17049999999999</v>
      </c>
      <c r="H55" s="293">
        <f t="shared" si="14"/>
        <v>3261.1318199999996</v>
      </c>
    </row>
    <row r="56" spans="1:11" s="152" customFormat="1" x14ac:dyDescent="0.25">
      <c r="A56" s="176" t="s">
        <v>451</v>
      </c>
      <c r="B56" s="148" t="str">
        <f>IF(I56=1,F$8,F$9)</f>
        <v>CPOS 181</v>
      </c>
      <c r="C56" s="154" t="s">
        <v>452</v>
      </c>
      <c r="D56" s="148" t="s">
        <v>409</v>
      </c>
      <c r="E56" s="149">
        <v>479.1</v>
      </c>
      <c r="F56" s="151">
        <v>5.55</v>
      </c>
      <c r="G56" s="145">
        <f t="shared" si="13"/>
        <v>6.3824999999999994</v>
      </c>
      <c r="H56" s="293">
        <f t="shared" si="14"/>
        <v>3057.8557499999997</v>
      </c>
    </row>
    <row r="57" spans="1:11" s="152" customFormat="1" x14ac:dyDescent="0.25">
      <c r="A57" s="176" t="s">
        <v>453</v>
      </c>
      <c r="B57" s="148" t="str">
        <f t="shared" ref="B57:B60" si="16">IF(I57=1,F$8,F$9)</f>
        <v>CPOS 181</v>
      </c>
      <c r="C57" s="154" t="s">
        <v>454</v>
      </c>
      <c r="D57" s="148" t="s">
        <v>409</v>
      </c>
      <c r="E57" s="149">
        <v>479.1</v>
      </c>
      <c r="F57" s="150">
        <v>20.94</v>
      </c>
      <c r="G57" s="145">
        <f t="shared" si="13"/>
        <v>24.081</v>
      </c>
      <c r="H57" s="293">
        <f t="shared" si="14"/>
        <v>11537.2071</v>
      </c>
    </row>
    <row r="58" spans="1:11" s="152" customFormat="1" x14ac:dyDescent="0.25">
      <c r="A58" s="176" t="s">
        <v>455</v>
      </c>
      <c r="B58" s="148" t="str">
        <f t="shared" si="16"/>
        <v>CPOS 181</v>
      </c>
      <c r="C58" s="154" t="s">
        <v>456</v>
      </c>
      <c r="D58" s="148" t="s">
        <v>409</v>
      </c>
      <c r="E58" s="149">
        <v>868.85</v>
      </c>
      <c r="F58" s="150">
        <v>17.170000000000002</v>
      </c>
      <c r="G58" s="145">
        <f t="shared" si="13"/>
        <v>19.7455</v>
      </c>
      <c r="H58" s="293">
        <f t="shared" si="14"/>
        <v>17155.877675</v>
      </c>
      <c r="I58" s="152">
        <v>0</v>
      </c>
    </row>
    <row r="59" spans="1:11" s="152" customFormat="1" ht="25.5" x14ac:dyDescent="0.25">
      <c r="A59" s="180" t="s">
        <v>626</v>
      </c>
      <c r="B59" s="148" t="str">
        <f t="shared" si="16"/>
        <v>FDE abr21</v>
      </c>
      <c r="C59" s="142" t="s">
        <v>627</v>
      </c>
      <c r="D59" s="148" t="s">
        <v>409</v>
      </c>
      <c r="E59" s="166">
        <v>227.93</v>
      </c>
      <c r="F59" s="150">
        <v>65.75</v>
      </c>
      <c r="G59" s="145">
        <f t="shared" ref="G59" si="17">+(1+H$9)*F59</f>
        <v>75.612499999999997</v>
      </c>
      <c r="H59" s="293">
        <f t="shared" ref="H59" si="18">+E59*G59</f>
        <v>17234.357124999999</v>
      </c>
      <c r="I59" s="152">
        <v>1</v>
      </c>
      <c r="K59" s="152">
        <f>80.87/1.23</f>
        <v>65.747967479674799</v>
      </c>
    </row>
    <row r="60" spans="1:11" s="152" customFormat="1" ht="25.5" x14ac:dyDescent="0.25">
      <c r="A60" s="180" t="s">
        <v>628</v>
      </c>
      <c r="B60" s="148" t="str">
        <f t="shared" si="16"/>
        <v>FDE abr21</v>
      </c>
      <c r="C60" s="142" t="s">
        <v>629</v>
      </c>
      <c r="D60" s="141" t="s">
        <v>570</v>
      </c>
      <c r="E60" s="149">
        <v>282.86</v>
      </c>
      <c r="F60" s="146">
        <v>10.73</v>
      </c>
      <c r="G60" s="145">
        <f t="shared" ref="G60" si="19">+(1+H$9)*F60</f>
        <v>12.339499999999999</v>
      </c>
      <c r="H60" s="293">
        <f t="shared" ref="H60" si="20">+E60*G60</f>
        <v>3490.35097</v>
      </c>
      <c r="I60" s="152">
        <v>1</v>
      </c>
      <c r="K60" s="152">
        <f>13.2/1.23</f>
        <v>10.73170731707317</v>
      </c>
    </row>
    <row r="61" spans="1:11" s="152" customFormat="1" x14ac:dyDescent="0.25">
      <c r="A61" s="176"/>
      <c r="B61" s="160"/>
      <c r="C61" s="296"/>
      <c r="D61" s="160"/>
      <c r="E61" s="149"/>
      <c r="F61" s="150"/>
      <c r="G61" s="145"/>
      <c r="H61" s="293"/>
    </row>
    <row r="62" spans="1:11" s="152" customFormat="1" x14ac:dyDescent="0.25">
      <c r="A62" s="302">
        <v>7</v>
      </c>
      <c r="B62" s="303"/>
      <c r="C62" s="304" t="s">
        <v>544</v>
      </c>
      <c r="D62" s="305"/>
      <c r="E62" s="306"/>
      <c r="F62" s="307"/>
      <c r="G62" s="308"/>
      <c r="H62" s="177">
        <f>SUM(H63:H68)</f>
        <v>75530.005440000008</v>
      </c>
    </row>
    <row r="63" spans="1:11" s="152" customFormat="1" ht="25.5" x14ac:dyDescent="0.25">
      <c r="A63" s="176" t="s">
        <v>445</v>
      </c>
      <c r="B63" s="160" t="str">
        <f t="shared" ref="B63:B68" si="21">IF(I63=1,F$8,F$9)</f>
        <v>CPOS 181</v>
      </c>
      <c r="C63" s="154" t="s">
        <v>446</v>
      </c>
      <c r="D63" s="148" t="s">
        <v>427</v>
      </c>
      <c r="E63" s="149">
        <v>1729.6</v>
      </c>
      <c r="F63" s="150">
        <v>13.78</v>
      </c>
      <c r="G63" s="145">
        <f t="shared" ref="G63:G68" si="22">+(1+H$9)*F63</f>
        <v>15.846999999999998</v>
      </c>
      <c r="H63" s="293">
        <f t="shared" ref="H63:H68" si="23">+E63*G63</f>
        <v>27408.971199999996</v>
      </c>
    </row>
    <row r="64" spans="1:11" s="152" customFormat="1" ht="25.5" x14ac:dyDescent="0.25">
      <c r="A64" s="176" t="s">
        <v>533</v>
      </c>
      <c r="B64" s="160" t="str">
        <f t="shared" si="21"/>
        <v>CPOS 181</v>
      </c>
      <c r="C64" s="296" t="s">
        <v>534</v>
      </c>
      <c r="D64" s="148" t="s">
        <v>409</v>
      </c>
      <c r="E64" s="149">
        <v>288.02</v>
      </c>
      <c r="F64" s="151">
        <v>99.48</v>
      </c>
      <c r="G64" s="145">
        <f t="shared" si="22"/>
        <v>114.402</v>
      </c>
      <c r="H64" s="293">
        <f t="shared" si="23"/>
        <v>32950.064039999997</v>
      </c>
    </row>
    <row r="65" spans="1:8" s="152" customFormat="1" x14ac:dyDescent="0.25">
      <c r="A65" s="182" t="s">
        <v>592</v>
      </c>
      <c r="B65" s="160" t="str">
        <f t="shared" si="21"/>
        <v>CPOS 181</v>
      </c>
      <c r="C65" s="296" t="s">
        <v>593</v>
      </c>
      <c r="D65" s="148" t="s">
        <v>400</v>
      </c>
      <c r="E65" s="168">
        <v>52.96</v>
      </c>
      <c r="F65" s="150">
        <v>149.22</v>
      </c>
      <c r="G65" s="145">
        <f t="shared" si="22"/>
        <v>171.60299999999998</v>
      </c>
      <c r="H65" s="293">
        <f t="shared" si="23"/>
        <v>9088.0948799999987</v>
      </c>
    </row>
    <row r="66" spans="1:8" s="152" customFormat="1" ht="25.5" x14ac:dyDescent="0.25">
      <c r="A66" s="182" t="s">
        <v>594</v>
      </c>
      <c r="B66" s="160" t="str">
        <f t="shared" si="21"/>
        <v>CPOS 181</v>
      </c>
      <c r="C66" s="296" t="s">
        <v>595</v>
      </c>
      <c r="D66" s="148" t="s">
        <v>83</v>
      </c>
      <c r="E66" s="168">
        <v>8</v>
      </c>
      <c r="F66" s="343">
        <v>61.41</v>
      </c>
      <c r="G66" s="145">
        <f t="shared" si="22"/>
        <v>70.621499999999997</v>
      </c>
      <c r="H66" s="293">
        <f t="shared" si="23"/>
        <v>564.97199999999998</v>
      </c>
    </row>
    <row r="67" spans="1:8" s="152" customFormat="1" ht="25.5" x14ac:dyDescent="0.25">
      <c r="A67" s="176" t="s">
        <v>447</v>
      </c>
      <c r="B67" s="148" t="str">
        <f t="shared" si="21"/>
        <v>CPOS 181</v>
      </c>
      <c r="C67" s="148" t="s">
        <v>448</v>
      </c>
      <c r="D67" s="148" t="s">
        <v>400</v>
      </c>
      <c r="E67" s="149">
        <v>52.96</v>
      </c>
      <c r="F67" s="150">
        <v>86.58</v>
      </c>
      <c r="G67" s="145">
        <f t="shared" si="22"/>
        <v>99.566999999999993</v>
      </c>
      <c r="H67" s="293">
        <f t="shared" si="23"/>
        <v>5273.0683199999994</v>
      </c>
    </row>
    <row r="68" spans="1:8" s="152" customFormat="1" ht="25.5" x14ac:dyDescent="0.25">
      <c r="A68" s="176" t="s">
        <v>449</v>
      </c>
      <c r="B68" s="160" t="str">
        <f t="shared" si="21"/>
        <v>CPOS 181</v>
      </c>
      <c r="C68" s="147" t="s">
        <v>450</v>
      </c>
      <c r="D68" s="148" t="s">
        <v>409</v>
      </c>
      <c r="E68" s="149">
        <v>10</v>
      </c>
      <c r="F68" s="151">
        <v>21.29</v>
      </c>
      <c r="G68" s="145">
        <f t="shared" si="22"/>
        <v>24.483499999999996</v>
      </c>
      <c r="H68" s="293">
        <f t="shared" si="23"/>
        <v>244.83499999999995</v>
      </c>
    </row>
    <row r="69" spans="1:8" x14ac:dyDescent="0.25">
      <c r="A69" s="179"/>
      <c r="B69" s="162"/>
      <c r="C69" s="140"/>
      <c r="D69" s="143"/>
      <c r="E69" s="155"/>
      <c r="F69" s="192"/>
      <c r="G69" s="159"/>
      <c r="H69" s="290"/>
    </row>
    <row r="70" spans="1:8" x14ac:dyDescent="0.25">
      <c r="A70" s="309">
        <v>8</v>
      </c>
      <c r="B70" s="170"/>
      <c r="C70" s="298" t="s">
        <v>543</v>
      </c>
      <c r="D70" s="170"/>
      <c r="E70" s="171"/>
      <c r="F70" s="193"/>
      <c r="G70" s="310"/>
      <c r="H70" s="178">
        <f>SUM(H71:H71)</f>
        <v>20403.336799999997</v>
      </c>
    </row>
    <row r="71" spans="1:8" x14ac:dyDescent="0.25">
      <c r="A71" s="179" t="s">
        <v>457</v>
      </c>
      <c r="B71" s="162" t="str">
        <f t="shared" ref="B71" si="24">IF(I71=1,F$8,F$9)</f>
        <v>CPOS 181</v>
      </c>
      <c r="C71" s="248" t="s">
        <v>458</v>
      </c>
      <c r="D71" s="162" t="s">
        <v>409</v>
      </c>
      <c r="E71" s="155">
        <v>288.02</v>
      </c>
      <c r="F71" s="194">
        <v>61.6</v>
      </c>
      <c r="G71" s="159">
        <f t="shared" ref="G71" si="25">+(1+H$9)*F71</f>
        <v>70.839999999999989</v>
      </c>
      <c r="H71" s="290">
        <f t="shared" ref="H71" si="26">+E71*G71</f>
        <v>20403.336799999997</v>
      </c>
    </row>
    <row r="72" spans="1:8" x14ac:dyDescent="0.25">
      <c r="A72" s="179"/>
      <c r="B72" s="162"/>
      <c r="C72" s="248"/>
      <c r="D72" s="162"/>
      <c r="E72" s="155"/>
      <c r="F72" s="194"/>
      <c r="G72" s="159"/>
      <c r="H72" s="290"/>
    </row>
    <row r="73" spans="1:8" x14ac:dyDescent="0.25">
      <c r="A73" s="297">
        <v>9</v>
      </c>
      <c r="B73" s="170"/>
      <c r="C73" s="298" t="s">
        <v>465</v>
      </c>
      <c r="D73" s="299"/>
      <c r="E73" s="300"/>
      <c r="F73" s="301"/>
      <c r="G73" s="310"/>
      <c r="H73" s="178">
        <f>SUM(H74:H75)</f>
        <v>15701.433000000001</v>
      </c>
    </row>
    <row r="74" spans="1:8" s="152" customFormat="1" ht="38.25" x14ac:dyDescent="0.25">
      <c r="A74" s="176" t="s">
        <v>459</v>
      </c>
      <c r="B74" s="160" t="str">
        <f t="shared" ref="B74:B75" si="27">IF(I74=1,F$8,F$9)</f>
        <v>CPOS 181</v>
      </c>
      <c r="C74" s="311" t="s">
        <v>460</v>
      </c>
      <c r="D74" s="160" t="s">
        <v>83</v>
      </c>
      <c r="E74" s="149">
        <v>21</v>
      </c>
      <c r="F74" s="150">
        <v>561.69000000000005</v>
      </c>
      <c r="G74" s="145">
        <f t="shared" ref="G74:G75" si="28">+(1+H$9)*F74</f>
        <v>645.94349999999997</v>
      </c>
      <c r="H74" s="293">
        <f t="shared" ref="H74:H75" si="29">+E74*G74</f>
        <v>13564.8135</v>
      </c>
    </row>
    <row r="75" spans="1:8" s="152" customFormat="1" ht="38.25" x14ac:dyDescent="0.25">
      <c r="A75" s="176" t="s">
        <v>461</v>
      </c>
      <c r="B75" s="160" t="str">
        <f t="shared" si="27"/>
        <v>CPOS 181</v>
      </c>
      <c r="C75" s="311" t="s">
        <v>462</v>
      </c>
      <c r="D75" s="160" t="s">
        <v>83</v>
      </c>
      <c r="E75" s="149">
        <v>3</v>
      </c>
      <c r="F75" s="150">
        <v>619.30999999999995</v>
      </c>
      <c r="G75" s="145">
        <f t="shared" si="28"/>
        <v>712.20649999999989</v>
      </c>
      <c r="H75" s="293">
        <f t="shared" si="29"/>
        <v>2136.6194999999998</v>
      </c>
    </row>
    <row r="76" spans="1:8" s="152" customFormat="1" x14ac:dyDescent="0.25">
      <c r="A76" s="312"/>
      <c r="B76" s="160"/>
      <c r="C76" s="154"/>
      <c r="D76" s="313"/>
      <c r="E76" s="149"/>
      <c r="F76" s="292"/>
      <c r="G76" s="145"/>
      <c r="H76" s="293"/>
    </row>
    <row r="77" spans="1:8" s="152" customFormat="1" x14ac:dyDescent="0.25">
      <c r="A77" s="302">
        <v>10</v>
      </c>
      <c r="B77" s="303"/>
      <c r="C77" s="304" t="s">
        <v>466</v>
      </c>
      <c r="D77" s="305"/>
      <c r="E77" s="306"/>
      <c r="F77" s="307"/>
      <c r="G77" s="308"/>
      <c r="H77" s="177">
        <f>SUM(H78:H81)</f>
        <v>18726.265579999999</v>
      </c>
    </row>
    <row r="78" spans="1:8" s="152" customFormat="1" x14ac:dyDescent="0.25">
      <c r="A78" s="176" t="s">
        <v>463</v>
      </c>
      <c r="B78" s="160" t="str">
        <f>IF(I78=1,F$8,F$9)</f>
        <v>CPOS 181</v>
      </c>
      <c r="C78" s="154" t="s">
        <v>464</v>
      </c>
      <c r="D78" s="148" t="s">
        <v>409</v>
      </c>
      <c r="E78" s="149">
        <v>13.68</v>
      </c>
      <c r="F78" s="292">
        <v>823.39</v>
      </c>
      <c r="G78" s="145">
        <f t="shared" ref="G78:G79" si="30">+(1+H$9)*F78</f>
        <v>946.8984999999999</v>
      </c>
      <c r="H78" s="293">
        <f t="shared" ref="H78:H79" si="31">+E78*G78</f>
        <v>12953.571479999999</v>
      </c>
    </row>
    <row r="79" spans="1:8" s="152" customFormat="1" x14ac:dyDescent="0.25">
      <c r="A79" s="176" t="s">
        <v>604</v>
      </c>
      <c r="B79" s="160" t="str">
        <f>IF(I79=1,F$8,F$9)</f>
        <v>CPOS 181</v>
      </c>
      <c r="C79" s="314" t="s">
        <v>605</v>
      </c>
      <c r="D79" s="160" t="s">
        <v>83</v>
      </c>
      <c r="E79" s="149">
        <v>1</v>
      </c>
      <c r="F79" s="292">
        <v>1732.56</v>
      </c>
      <c r="G79" s="145">
        <f t="shared" si="30"/>
        <v>1992.4439999999997</v>
      </c>
      <c r="H79" s="293">
        <f t="shared" si="31"/>
        <v>1992.4439999999997</v>
      </c>
    </row>
    <row r="80" spans="1:8" s="152" customFormat="1" x14ac:dyDescent="0.25">
      <c r="A80" s="206" t="s">
        <v>646</v>
      </c>
      <c r="B80" s="160" t="str">
        <f t="shared" ref="B80:B81" si="32">IF(I80=1,F$8,F$9)</f>
        <v>CPOS 181</v>
      </c>
      <c r="C80" s="246" t="s">
        <v>647</v>
      </c>
      <c r="D80" s="247" t="s">
        <v>648</v>
      </c>
      <c r="E80" s="149">
        <v>2.1</v>
      </c>
      <c r="F80" s="246">
        <v>492.19</v>
      </c>
      <c r="G80" s="145">
        <f t="shared" ref="G80:G81" si="33">+(1+H$9)*F80</f>
        <v>566.0184999999999</v>
      </c>
      <c r="H80" s="293">
        <f t="shared" ref="H80:H81" si="34">+E80*G80</f>
        <v>1188.6388499999998</v>
      </c>
    </row>
    <row r="81" spans="1:8" s="152" customFormat="1" x14ac:dyDescent="0.25">
      <c r="A81" s="206" t="s">
        <v>649</v>
      </c>
      <c r="B81" s="160" t="str">
        <f t="shared" si="32"/>
        <v>CPOS 181</v>
      </c>
      <c r="C81" s="248" t="s">
        <v>650</v>
      </c>
      <c r="D81" s="247" t="s">
        <v>648</v>
      </c>
      <c r="E81" s="149">
        <v>2.5</v>
      </c>
      <c r="F81" s="246">
        <v>901.43</v>
      </c>
      <c r="G81" s="145">
        <f t="shared" si="33"/>
        <v>1036.6444999999999</v>
      </c>
      <c r="H81" s="293">
        <f t="shared" si="34"/>
        <v>2591.6112499999999</v>
      </c>
    </row>
    <row r="82" spans="1:8" s="152" customFormat="1" x14ac:dyDescent="0.25">
      <c r="A82" s="312"/>
      <c r="B82" s="148"/>
      <c r="C82" s="314"/>
      <c r="D82" s="148"/>
      <c r="E82" s="149"/>
      <c r="F82" s="292"/>
      <c r="G82" s="145"/>
      <c r="H82" s="293"/>
    </row>
    <row r="83" spans="1:8" s="152" customFormat="1" x14ac:dyDescent="0.25">
      <c r="A83" s="302">
        <v>11</v>
      </c>
      <c r="B83" s="303"/>
      <c r="C83" s="304" t="s">
        <v>22</v>
      </c>
      <c r="D83" s="305"/>
      <c r="E83" s="306"/>
      <c r="F83" s="307"/>
      <c r="G83" s="308"/>
      <c r="H83" s="177">
        <f>SUM(H84:H85)</f>
        <v>6375.4205999999995</v>
      </c>
    </row>
    <row r="84" spans="1:8" s="152" customFormat="1" x14ac:dyDescent="0.25">
      <c r="A84" s="176" t="s">
        <v>467</v>
      </c>
      <c r="B84" s="160" t="str">
        <f>IF(I84=1,F$8,F$9)</f>
        <v>CPOS 181</v>
      </c>
      <c r="C84" s="154" t="s">
        <v>468</v>
      </c>
      <c r="D84" s="148" t="s">
        <v>409</v>
      </c>
      <c r="E84" s="149">
        <v>13.68</v>
      </c>
      <c r="F84" s="292">
        <v>112.05</v>
      </c>
      <c r="G84" s="145">
        <f t="shared" ref="G84:G85" si="35">+(1+H$9)*F84</f>
        <v>128.85749999999999</v>
      </c>
      <c r="H84" s="293">
        <f t="shared" ref="H84:H85" si="36">+E84*G84</f>
        <v>1762.7705999999998</v>
      </c>
    </row>
    <row r="85" spans="1:8" s="152" customFormat="1" ht="38.25" x14ac:dyDescent="0.25">
      <c r="A85" s="176">
        <v>102185</v>
      </c>
      <c r="B85" s="160" t="s">
        <v>622</v>
      </c>
      <c r="C85" s="154" t="s">
        <v>591</v>
      </c>
      <c r="D85" s="148" t="s">
        <v>83</v>
      </c>
      <c r="E85" s="149">
        <v>1</v>
      </c>
      <c r="F85" s="150">
        <v>4011</v>
      </c>
      <c r="G85" s="145">
        <f t="shared" si="35"/>
        <v>4612.6499999999996</v>
      </c>
      <c r="H85" s="293">
        <f t="shared" si="36"/>
        <v>4612.6499999999996</v>
      </c>
    </row>
    <row r="86" spans="1:8" s="152" customFormat="1" x14ac:dyDescent="0.25">
      <c r="A86" s="176"/>
      <c r="B86" s="160"/>
      <c r="C86" s="147"/>
      <c r="D86" s="148"/>
      <c r="E86" s="149"/>
      <c r="F86" s="150"/>
      <c r="G86" s="145"/>
      <c r="H86" s="293"/>
    </row>
    <row r="87" spans="1:8" s="152" customFormat="1" x14ac:dyDescent="0.25">
      <c r="A87" s="302">
        <v>12</v>
      </c>
      <c r="B87" s="303"/>
      <c r="C87" s="304" t="s">
        <v>471</v>
      </c>
      <c r="D87" s="305"/>
      <c r="E87" s="306"/>
      <c r="F87" s="307"/>
      <c r="G87" s="308"/>
      <c r="H87" s="177">
        <f>SUM(H88:H89)</f>
        <v>1597.4879999999998</v>
      </c>
    </row>
    <row r="88" spans="1:8" s="152" customFormat="1" ht="25.5" x14ac:dyDescent="0.25">
      <c r="A88" s="176" t="s">
        <v>469</v>
      </c>
      <c r="B88" s="160" t="str">
        <f t="shared" ref="B88:B89" si="37">IF(I88=1,F$8,F$9)</f>
        <v>CPOS 181</v>
      </c>
      <c r="C88" s="154" t="s">
        <v>470</v>
      </c>
      <c r="D88" s="148" t="s">
        <v>83</v>
      </c>
      <c r="E88" s="149">
        <v>4</v>
      </c>
      <c r="F88" s="292">
        <v>161.59</v>
      </c>
      <c r="G88" s="145">
        <f t="shared" ref="G88:G89" si="38">+(1+H$9)*F88</f>
        <v>185.82849999999999</v>
      </c>
      <c r="H88" s="293">
        <f t="shared" ref="H88:H89" si="39">+E88*G88</f>
        <v>743.31399999999996</v>
      </c>
    </row>
    <row r="89" spans="1:8" s="152" customFormat="1" ht="25.5" x14ac:dyDescent="0.25">
      <c r="A89" s="176" t="s">
        <v>472</v>
      </c>
      <c r="B89" s="160" t="str">
        <f t="shared" si="37"/>
        <v>CPOS 181</v>
      </c>
      <c r="C89" s="154" t="s">
        <v>473</v>
      </c>
      <c r="D89" s="148" t="s">
        <v>400</v>
      </c>
      <c r="E89" s="149">
        <v>2</v>
      </c>
      <c r="F89" s="292">
        <v>371.38</v>
      </c>
      <c r="G89" s="145">
        <f t="shared" si="38"/>
        <v>427.08699999999999</v>
      </c>
      <c r="H89" s="293">
        <f t="shared" si="39"/>
        <v>854.17399999999998</v>
      </c>
    </row>
    <row r="90" spans="1:8" s="152" customFormat="1" x14ac:dyDescent="0.25">
      <c r="A90" s="176"/>
      <c r="B90" s="160"/>
      <c r="C90" s="147"/>
      <c r="D90" s="148"/>
      <c r="E90" s="149"/>
      <c r="F90" s="292"/>
      <c r="G90" s="145"/>
      <c r="H90" s="293"/>
    </row>
    <row r="91" spans="1:8" s="152" customFormat="1" x14ac:dyDescent="0.25">
      <c r="A91" s="302">
        <v>13</v>
      </c>
      <c r="B91" s="303"/>
      <c r="C91" s="304" t="s">
        <v>23</v>
      </c>
      <c r="D91" s="305"/>
      <c r="E91" s="315"/>
      <c r="F91" s="307"/>
      <c r="G91" s="308"/>
      <c r="H91" s="177">
        <f>SUM(H92:H96)</f>
        <v>43566.139769999994</v>
      </c>
    </row>
    <row r="92" spans="1:8" s="152" customFormat="1" ht="15.75" thickBot="1" x14ac:dyDescent="0.3">
      <c r="A92" s="175" t="s">
        <v>541</v>
      </c>
      <c r="B92" s="160" t="str">
        <f t="shared" ref="B92" si="40">IF(I92=1,F$8,F$9)</f>
        <v>CPOS 181</v>
      </c>
      <c r="C92" s="172" t="s">
        <v>542</v>
      </c>
      <c r="D92" s="174" t="s">
        <v>409</v>
      </c>
      <c r="E92" s="149">
        <v>868.85</v>
      </c>
      <c r="F92" s="316">
        <v>21.27</v>
      </c>
      <c r="G92" s="145">
        <f t="shared" ref="G92:G96" si="41">+(1+H$9)*F92</f>
        <v>24.460499999999996</v>
      </c>
      <c r="H92" s="293">
        <f t="shared" ref="H92:H96" si="42">+E92*G92</f>
        <v>21252.505424999996</v>
      </c>
    </row>
    <row r="93" spans="1:8" s="152" customFormat="1" ht="15.75" thickBot="1" x14ac:dyDescent="0.3">
      <c r="A93" s="180" t="s">
        <v>596</v>
      </c>
      <c r="B93" s="160" t="str">
        <f>IF(I93=1,F$8,F$9)</f>
        <v>CPOS 181</v>
      </c>
      <c r="C93" s="142" t="s">
        <v>599</v>
      </c>
      <c r="D93" s="187" t="s">
        <v>409</v>
      </c>
      <c r="E93" s="149">
        <v>168.36</v>
      </c>
      <c r="F93" s="316">
        <v>19.72</v>
      </c>
      <c r="G93" s="145">
        <f>+(1+H$9)*F93</f>
        <v>22.677999999999997</v>
      </c>
      <c r="H93" s="293">
        <f t="shared" si="42"/>
        <v>3818.06808</v>
      </c>
    </row>
    <row r="94" spans="1:8" s="152" customFormat="1" ht="15.75" thickBot="1" x14ac:dyDescent="0.3">
      <c r="A94" s="180" t="s">
        <v>597</v>
      </c>
      <c r="B94" s="160" t="str">
        <f>IF(I94=1,F$8,F$9)</f>
        <v>CPOS 181</v>
      </c>
      <c r="C94" s="142" t="s">
        <v>598</v>
      </c>
      <c r="D94" s="187" t="s">
        <v>409</v>
      </c>
      <c r="E94" s="149">
        <v>102.37</v>
      </c>
      <c r="F94" s="317">
        <v>46.3</v>
      </c>
      <c r="G94" s="145">
        <f>+(1+H$9)*F94</f>
        <v>53.24499999999999</v>
      </c>
      <c r="H94" s="293">
        <f t="shared" si="42"/>
        <v>5450.6906499999996</v>
      </c>
    </row>
    <row r="95" spans="1:8" s="152" customFormat="1" ht="15.75" thickBot="1" x14ac:dyDescent="0.3">
      <c r="A95" s="181" t="s">
        <v>600</v>
      </c>
      <c r="B95" s="160" t="str">
        <f>IF(I95=1,F$8,F$9)</f>
        <v>CPOS 181</v>
      </c>
      <c r="C95" s="157" t="s">
        <v>601</v>
      </c>
      <c r="D95" s="187" t="s">
        <v>409</v>
      </c>
      <c r="E95" s="149">
        <v>51</v>
      </c>
      <c r="F95" s="195">
        <v>26.18</v>
      </c>
      <c r="G95" s="145">
        <f t="shared" si="41"/>
        <v>30.106999999999996</v>
      </c>
      <c r="H95" s="293">
        <f t="shared" si="42"/>
        <v>1535.4569999999999</v>
      </c>
    </row>
    <row r="96" spans="1:8" s="152" customFormat="1" ht="15.75" thickBot="1" x14ac:dyDescent="0.3">
      <c r="A96" s="180" t="s">
        <v>602</v>
      </c>
      <c r="B96" s="160" t="str">
        <f>IF(I96=1,F$8,F$9)</f>
        <v>CPOS 181</v>
      </c>
      <c r="C96" s="161" t="s">
        <v>603</v>
      </c>
      <c r="D96" s="187" t="s">
        <v>409</v>
      </c>
      <c r="E96" s="149">
        <v>479.09</v>
      </c>
      <c r="F96" s="195">
        <v>20.89</v>
      </c>
      <c r="G96" s="145">
        <f t="shared" si="41"/>
        <v>24.023499999999999</v>
      </c>
      <c r="H96" s="293">
        <f t="shared" si="42"/>
        <v>11509.418614999999</v>
      </c>
    </row>
    <row r="97" spans="1:12" s="152" customFormat="1" x14ac:dyDescent="0.25">
      <c r="A97" s="176"/>
      <c r="B97" s="148"/>
      <c r="C97" s="147"/>
      <c r="D97" s="148"/>
      <c r="E97" s="149"/>
      <c r="F97" s="292"/>
      <c r="G97" s="145"/>
      <c r="H97" s="293"/>
    </row>
    <row r="98" spans="1:12" s="152" customFormat="1" x14ac:dyDescent="0.25">
      <c r="A98" s="302">
        <v>14</v>
      </c>
      <c r="B98" s="303"/>
      <c r="C98" s="304" t="s">
        <v>478</v>
      </c>
      <c r="D98" s="305"/>
      <c r="E98" s="306"/>
      <c r="F98" s="307"/>
      <c r="G98" s="308"/>
      <c r="H98" s="177">
        <f>SUM(H99:H125)</f>
        <v>36891.6826</v>
      </c>
    </row>
    <row r="99" spans="1:12" s="152" customFormat="1" x14ac:dyDescent="0.25">
      <c r="A99" s="176" t="s">
        <v>479</v>
      </c>
      <c r="B99" s="160" t="str">
        <f t="shared" ref="B99:B125" si="43">IF(I99=1,F$8,F$9)</f>
        <v>CPOS 181</v>
      </c>
      <c r="C99" s="296" t="s">
        <v>480</v>
      </c>
      <c r="D99" s="148" t="s">
        <v>83</v>
      </c>
      <c r="E99" s="149">
        <v>19</v>
      </c>
      <c r="F99" s="150">
        <v>225.46</v>
      </c>
      <c r="G99" s="145">
        <f t="shared" ref="G99:G125" si="44">+(1+H$9)*F99</f>
        <v>259.279</v>
      </c>
      <c r="H99" s="293">
        <f t="shared" ref="H99:H125" si="45">+E99*G99</f>
        <v>4926.3009999999995</v>
      </c>
    </row>
    <row r="100" spans="1:12" s="152" customFormat="1" ht="25.5" x14ac:dyDescent="0.25">
      <c r="A100" s="176" t="s">
        <v>481</v>
      </c>
      <c r="B100" s="160" t="str">
        <f t="shared" si="43"/>
        <v>CPOS 181</v>
      </c>
      <c r="C100" s="154" t="s">
        <v>482</v>
      </c>
      <c r="D100" s="148" t="s">
        <v>483</v>
      </c>
      <c r="E100" s="149">
        <v>4</v>
      </c>
      <c r="F100" s="292">
        <v>509.46</v>
      </c>
      <c r="G100" s="145">
        <f t="shared" si="44"/>
        <v>585.87899999999991</v>
      </c>
      <c r="H100" s="293">
        <f t="shared" si="45"/>
        <v>2343.5159999999996</v>
      </c>
    </row>
    <row r="101" spans="1:12" s="152" customFormat="1" x14ac:dyDescent="0.25">
      <c r="A101" s="176" t="s">
        <v>484</v>
      </c>
      <c r="B101" s="160" t="str">
        <f t="shared" si="43"/>
        <v>CPOS 181</v>
      </c>
      <c r="C101" s="154" t="s">
        <v>485</v>
      </c>
      <c r="D101" s="148" t="s">
        <v>83</v>
      </c>
      <c r="E101" s="149">
        <v>19</v>
      </c>
      <c r="F101" s="292">
        <v>34.07</v>
      </c>
      <c r="G101" s="145">
        <f t="shared" si="44"/>
        <v>39.180499999999995</v>
      </c>
      <c r="H101" s="293">
        <f t="shared" si="45"/>
        <v>744.42949999999996</v>
      </c>
    </row>
    <row r="102" spans="1:12" s="152" customFormat="1" x14ac:dyDescent="0.25">
      <c r="A102" s="176" t="s">
        <v>486</v>
      </c>
      <c r="B102" s="160" t="str">
        <f t="shared" si="43"/>
        <v>CPOS 181</v>
      </c>
      <c r="C102" s="154" t="s">
        <v>487</v>
      </c>
      <c r="D102" s="148" t="s">
        <v>83</v>
      </c>
      <c r="E102" s="149">
        <v>19</v>
      </c>
      <c r="F102" s="292">
        <v>50.62</v>
      </c>
      <c r="G102" s="145">
        <f t="shared" si="44"/>
        <v>58.212999999999994</v>
      </c>
      <c r="H102" s="293">
        <f t="shared" si="45"/>
        <v>1106.0469999999998</v>
      </c>
    </row>
    <row r="103" spans="1:12" s="152" customFormat="1" x14ac:dyDescent="0.25">
      <c r="A103" s="176" t="s">
        <v>490</v>
      </c>
      <c r="B103" s="160" t="str">
        <f t="shared" si="43"/>
        <v>CPOS 181</v>
      </c>
      <c r="C103" s="296" t="s">
        <v>491</v>
      </c>
      <c r="D103" s="148" t="s">
        <v>83</v>
      </c>
      <c r="E103" s="149">
        <v>4</v>
      </c>
      <c r="F103" s="292">
        <v>393.81</v>
      </c>
      <c r="G103" s="145">
        <f t="shared" si="44"/>
        <v>452.88149999999996</v>
      </c>
      <c r="H103" s="293">
        <f t="shared" si="45"/>
        <v>1811.5259999999998</v>
      </c>
    </row>
    <row r="104" spans="1:12" s="152" customFormat="1" ht="25.5" x14ac:dyDescent="0.25">
      <c r="A104" s="176" t="s">
        <v>488</v>
      </c>
      <c r="B104" s="160" t="str">
        <f t="shared" si="43"/>
        <v>CPOS 181</v>
      </c>
      <c r="C104" s="154" t="s">
        <v>489</v>
      </c>
      <c r="D104" s="148" t="s">
        <v>83</v>
      </c>
      <c r="E104" s="149">
        <v>19</v>
      </c>
      <c r="F104" s="292">
        <v>184.51</v>
      </c>
      <c r="G104" s="145">
        <f t="shared" si="44"/>
        <v>212.18649999999997</v>
      </c>
      <c r="H104" s="293">
        <f t="shared" si="45"/>
        <v>4031.5434999999993</v>
      </c>
    </row>
    <row r="105" spans="1:12" s="152" customFormat="1" x14ac:dyDescent="0.25">
      <c r="A105" s="176" t="s">
        <v>520</v>
      </c>
      <c r="B105" s="160" t="str">
        <f t="shared" si="43"/>
        <v>CPOS 181</v>
      </c>
      <c r="C105" s="154" t="s">
        <v>521</v>
      </c>
      <c r="D105" s="148" t="s">
        <v>83</v>
      </c>
      <c r="E105" s="149">
        <v>19</v>
      </c>
      <c r="F105" s="292">
        <v>28.44</v>
      </c>
      <c r="G105" s="145">
        <f t="shared" si="44"/>
        <v>32.705999999999996</v>
      </c>
      <c r="H105" s="293">
        <f t="shared" si="45"/>
        <v>621.41399999999987</v>
      </c>
    </row>
    <row r="106" spans="1:12" s="152" customFormat="1" x14ac:dyDescent="0.25">
      <c r="A106" s="176" t="s">
        <v>522</v>
      </c>
      <c r="B106" s="160" t="str">
        <f t="shared" si="43"/>
        <v>CPOS 181</v>
      </c>
      <c r="C106" s="154" t="s">
        <v>523</v>
      </c>
      <c r="D106" s="148" t="s">
        <v>83</v>
      </c>
      <c r="E106" s="149">
        <v>23</v>
      </c>
      <c r="F106" s="150">
        <v>11.64</v>
      </c>
      <c r="G106" s="145">
        <f t="shared" si="44"/>
        <v>13.385999999999999</v>
      </c>
      <c r="H106" s="293">
        <f t="shared" si="45"/>
        <v>307.87799999999999</v>
      </c>
    </row>
    <row r="107" spans="1:12" s="152" customFormat="1" x14ac:dyDescent="0.25">
      <c r="A107" s="176" t="s">
        <v>524</v>
      </c>
      <c r="B107" s="160" t="str">
        <f t="shared" si="43"/>
        <v>CPOS 181</v>
      </c>
      <c r="C107" s="154" t="s">
        <v>525</v>
      </c>
      <c r="D107" s="148" t="s">
        <v>83</v>
      </c>
      <c r="E107" s="149">
        <v>4</v>
      </c>
      <c r="F107" s="292">
        <v>34.299999999999997</v>
      </c>
      <c r="G107" s="145">
        <f t="shared" si="44"/>
        <v>39.444999999999993</v>
      </c>
      <c r="H107" s="293">
        <f t="shared" si="45"/>
        <v>157.77999999999997</v>
      </c>
    </row>
    <row r="108" spans="1:12" s="152" customFormat="1" x14ac:dyDescent="0.25">
      <c r="A108" s="176" t="s">
        <v>526</v>
      </c>
      <c r="B108" s="160" t="str">
        <f t="shared" si="43"/>
        <v>CPOS 181</v>
      </c>
      <c r="C108" s="154" t="s">
        <v>527</v>
      </c>
      <c r="D108" s="148" t="s">
        <v>83</v>
      </c>
      <c r="E108" s="149">
        <v>19</v>
      </c>
      <c r="F108" s="292">
        <v>40.57</v>
      </c>
      <c r="G108" s="145">
        <f t="shared" si="44"/>
        <v>46.655499999999996</v>
      </c>
      <c r="H108" s="293">
        <f t="shared" si="45"/>
        <v>886.45449999999994</v>
      </c>
    </row>
    <row r="109" spans="1:12" s="152" customFormat="1" ht="25.5" x14ac:dyDescent="0.25">
      <c r="A109" s="176" t="s">
        <v>492</v>
      </c>
      <c r="B109" s="160" t="str">
        <f t="shared" si="43"/>
        <v>CPOS 181</v>
      </c>
      <c r="C109" s="147" t="s">
        <v>493</v>
      </c>
      <c r="D109" s="148" t="s">
        <v>400</v>
      </c>
      <c r="E109" s="149">
        <v>0.56000000000000005</v>
      </c>
      <c r="F109" s="292">
        <v>24.71</v>
      </c>
      <c r="G109" s="145">
        <f t="shared" si="44"/>
        <v>28.416499999999999</v>
      </c>
      <c r="H109" s="293">
        <f t="shared" si="45"/>
        <v>15.913240000000002</v>
      </c>
    </row>
    <row r="110" spans="1:12" s="152" customFormat="1" ht="25.5" x14ac:dyDescent="0.25">
      <c r="A110" s="176" t="s">
        <v>494</v>
      </c>
      <c r="B110" s="160" t="str">
        <f t="shared" si="43"/>
        <v>CPOS 181</v>
      </c>
      <c r="C110" s="147" t="s">
        <v>495</v>
      </c>
      <c r="D110" s="148" t="s">
        <v>400</v>
      </c>
      <c r="E110" s="149">
        <v>59.31</v>
      </c>
      <c r="F110" s="292">
        <v>25.92</v>
      </c>
      <c r="G110" s="145">
        <f t="shared" si="44"/>
        <v>29.808</v>
      </c>
      <c r="H110" s="293">
        <f t="shared" si="45"/>
        <v>1767.91248</v>
      </c>
    </row>
    <row r="111" spans="1:12" s="152" customFormat="1" ht="25.5" x14ac:dyDescent="0.25">
      <c r="A111" s="176" t="s">
        <v>496</v>
      </c>
      <c r="B111" s="160" t="str">
        <f>IF(I111=1,F$8,F$9)</f>
        <v>CPOS 181</v>
      </c>
      <c r="C111" s="147" t="s">
        <v>497</v>
      </c>
      <c r="D111" s="148" t="s">
        <v>400</v>
      </c>
      <c r="E111" s="149">
        <v>23.3</v>
      </c>
      <c r="F111" s="292">
        <v>34.08</v>
      </c>
      <c r="G111" s="145">
        <f t="shared" si="44"/>
        <v>39.191999999999993</v>
      </c>
      <c r="H111" s="293">
        <f t="shared" si="45"/>
        <v>913.17359999999985</v>
      </c>
    </row>
    <row r="112" spans="1:12" s="152" customFormat="1" ht="26.25" thickBot="1" x14ac:dyDescent="0.3">
      <c r="A112" s="180" t="s">
        <v>539</v>
      </c>
      <c r="B112" s="148" t="str">
        <f>IF(I112=1,F$8,F$9)</f>
        <v>CPOS 181</v>
      </c>
      <c r="C112" s="142" t="s">
        <v>540</v>
      </c>
      <c r="D112" s="141" t="s">
        <v>400</v>
      </c>
      <c r="E112" s="149">
        <v>1.77</v>
      </c>
      <c r="F112" s="146">
        <v>38.39</v>
      </c>
      <c r="G112" s="145">
        <f t="shared" si="44"/>
        <v>44.148499999999999</v>
      </c>
      <c r="H112" s="293">
        <f t="shared" si="45"/>
        <v>78.142844999999994</v>
      </c>
      <c r="I112" s="210"/>
      <c r="J112" s="210"/>
      <c r="K112" s="210"/>
      <c r="L112" s="210"/>
    </row>
    <row r="113" spans="1:8" s="152" customFormat="1" ht="25.5" x14ac:dyDescent="0.25">
      <c r="A113" s="180" t="s">
        <v>535</v>
      </c>
      <c r="B113" s="148" t="str">
        <f t="shared" si="43"/>
        <v>CPOS 181</v>
      </c>
      <c r="C113" s="142" t="s">
        <v>536</v>
      </c>
      <c r="D113" s="148" t="s">
        <v>400</v>
      </c>
      <c r="E113" s="149">
        <v>34.75</v>
      </c>
      <c r="F113" s="146">
        <v>62.79</v>
      </c>
      <c r="G113" s="145">
        <f t="shared" si="44"/>
        <v>72.208499999999987</v>
      </c>
      <c r="H113" s="293">
        <f t="shared" si="45"/>
        <v>2509.2453749999995</v>
      </c>
    </row>
    <row r="114" spans="1:8" s="152" customFormat="1" ht="25.5" x14ac:dyDescent="0.25">
      <c r="A114" s="180" t="s">
        <v>537</v>
      </c>
      <c r="B114" s="148" t="str">
        <f t="shared" si="43"/>
        <v>CPOS 181</v>
      </c>
      <c r="C114" s="142" t="s">
        <v>538</v>
      </c>
      <c r="D114" s="148" t="s">
        <v>400</v>
      </c>
      <c r="E114" s="149">
        <v>2.52</v>
      </c>
      <c r="F114" s="146">
        <v>93.14</v>
      </c>
      <c r="G114" s="145">
        <f t="shared" si="44"/>
        <v>107.11099999999999</v>
      </c>
      <c r="H114" s="293">
        <f t="shared" si="45"/>
        <v>269.91971999999998</v>
      </c>
    </row>
    <row r="115" spans="1:8" s="152" customFormat="1" ht="25.5" x14ac:dyDescent="0.25">
      <c r="A115" s="176" t="s">
        <v>498</v>
      </c>
      <c r="B115" s="160" t="str">
        <f t="shared" si="43"/>
        <v>CPOS 181</v>
      </c>
      <c r="C115" s="154" t="s">
        <v>499</v>
      </c>
      <c r="D115" s="148" t="s">
        <v>400</v>
      </c>
      <c r="E115" s="149">
        <v>27.1</v>
      </c>
      <c r="F115" s="292">
        <v>29.4</v>
      </c>
      <c r="G115" s="145">
        <f t="shared" si="44"/>
        <v>33.809999999999995</v>
      </c>
      <c r="H115" s="293">
        <f t="shared" si="45"/>
        <v>916.25099999999986</v>
      </c>
    </row>
    <row r="116" spans="1:8" s="152" customFormat="1" ht="38.25" x14ac:dyDescent="0.25">
      <c r="A116" s="176" t="s">
        <v>500</v>
      </c>
      <c r="B116" s="160" t="str">
        <f t="shared" si="43"/>
        <v>CPOS 181</v>
      </c>
      <c r="C116" s="154" t="s">
        <v>501</v>
      </c>
      <c r="D116" s="148" t="s">
        <v>400</v>
      </c>
      <c r="E116" s="149">
        <v>39.04</v>
      </c>
      <c r="F116" s="292">
        <v>38.78</v>
      </c>
      <c r="G116" s="145">
        <f t="shared" si="44"/>
        <v>44.597000000000001</v>
      </c>
      <c r="H116" s="293">
        <f t="shared" si="45"/>
        <v>1741.0668800000001</v>
      </c>
    </row>
    <row r="117" spans="1:8" s="152" customFormat="1" ht="38.25" x14ac:dyDescent="0.25">
      <c r="A117" s="176" t="s">
        <v>502</v>
      </c>
      <c r="B117" s="160" t="str">
        <f t="shared" si="43"/>
        <v>CPOS 181</v>
      </c>
      <c r="C117" s="154" t="s">
        <v>503</v>
      </c>
      <c r="D117" s="313" t="s">
        <v>400</v>
      </c>
      <c r="E117" s="149">
        <v>29.27</v>
      </c>
      <c r="F117" s="292">
        <v>60.36</v>
      </c>
      <c r="G117" s="145">
        <f t="shared" si="44"/>
        <v>69.413999999999987</v>
      </c>
      <c r="H117" s="293">
        <f t="shared" si="45"/>
        <v>2031.7477799999997</v>
      </c>
    </row>
    <row r="118" spans="1:8" s="152" customFormat="1" ht="38.25" x14ac:dyDescent="0.25">
      <c r="A118" s="176" t="s">
        <v>504</v>
      </c>
      <c r="B118" s="160" t="str">
        <f t="shared" si="43"/>
        <v>CPOS 181</v>
      </c>
      <c r="C118" s="296" t="s">
        <v>505</v>
      </c>
      <c r="D118" s="148" t="s">
        <v>400</v>
      </c>
      <c r="E118" s="149">
        <v>70.72</v>
      </c>
      <c r="F118" s="150">
        <v>65.099999999999994</v>
      </c>
      <c r="G118" s="145">
        <f t="shared" si="44"/>
        <v>74.864999999999981</v>
      </c>
      <c r="H118" s="293">
        <f t="shared" si="45"/>
        <v>5294.4527999999982</v>
      </c>
    </row>
    <row r="119" spans="1:8" s="152" customFormat="1" ht="25.5" x14ac:dyDescent="0.25">
      <c r="A119" s="176" t="s">
        <v>506</v>
      </c>
      <c r="B119" s="160" t="str">
        <f t="shared" si="43"/>
        <v>CPOS 181</v>
      </c>
      <c r="C119" s="154" t="s">
        <v>507</v>
      </c>
      <c r="D119" s="313" t="s">
        <v>83</v>
      </c>
      <c r="E119" s="291">
        <v>4</v>
      </c>
      <c r="F119" s="292">
        <v>91.97</v>
      </c>
      <c r="G119" s="145">
        <f t="shared" si="44"/>
        <v>105.76549999999999</v>
      </c>
      <c r="H119" s="293">
        <f t="shared" si="45"/>
        <v>423.06199999999995</v>
      </c>
    </row>
    <row r="120" spans="1:8" s="152" customFormat="1" ht="25.5" x14ac:dyDescent="0.25">
      <c r="A120" s="176" t="s">
        <v>508</v>
      </c>
      <c r="B120" s="160" t="str">
        <f t="shared" si="43"/>
        <v>CPOS 181</v>
      </c>
      <c r="C120" s="154" t="s">
        <v>509</v>
      </c>
      <c r="D120" s="160" t="s">
        <v>83</v>
      </c>
      <c r="E120" s="291">
        <v>1</v>
      </c>
      <c r="F120" s="344">
        <v>102.82</v>
      </c>
      <c r="G120" s="145">
        <f t="shared" si="44"/>
        <v>118.24299999999998</v>
      </c>
      <c r="H120" s="293">
        <f t="shared" si="45"/>
        <v>118.24299999999998</v>
      </c>
    </row>
    <row r="121" spans="1:8" s="152" customFormat="1" ht="25.5" x14ac:dyDescent="0.25">
      <c r="A121" s="176" t="s">
        <v>510</v>
      </c>
      <c r="B121" s="160" t="str">
        <f t="shared" si="43"/>
        <v>CPOS 181</v>
      </c>
      <c r="C121" s="154" t="s">
        <v>511</v>
      </c>
      <c r="D121" s="148" t="s">
        <v>83</v>
      </c>
      <c r="E121" s="149">
        <v>17</v>
      </c>
      <c r="F121" s="292">
        <v>66.25</v>
      </c>
      <c r="G121" s="145">
        <f t="shared" si="44"/>
        <v>76.1875</v>
      </c>
      <c r="H121" s="293">
        <f t="shared" si="45"/>
        <v>1295.1875</v>
      </c>
    </row>
    <row r="122" spans="1:8" s="152" customFormat="1" ht="25.5" x14ac:dyDescent="0.25">
      <c r="A122" s="176" t="s">
        <v>512</v>
      </c>
      <c r="B122" s="160" t="str">
        <f t="shared" si="43"/>
        <v>CPOS 181</v>
      </c>
      <c r="C122" s="154" t="s">
        <v>513</v>
      </c>
      <c r="D122" s="148" t="s">
        <v>83</v>
      </c>
      <c r="E122" s="149">
        <v>0</v>
      </c>
      <c r="F122" s="151">
        <v>76.37</v>
      </c>
      <c r="G122" s="145">
        <f t="shared" si="44"/>
        <v>87.825500000000005</v>
      </c>
      <c r="H122" s="293">
        <f t="shared" si="45"/>
        <v>0</v>
      </c>
    </row>
    <row r="123" spans="1:8" s="152" customFormat="1" ht="25.5" x14ac:dyDescent="0.25">
      <c r="A123" s="176" t="s">
        <v>514</v>
      </c>
      <c r="B123" s="160" t="str">
        <f t="shared" si="43"/>
        <v>CPOS 181</v>
      </c>
      <c r="C123" s="154" t="s">
        <v>515</v>
      </c>
      <c r="D123" s="148" t="s">
        <v>83</v>
      </c>
      <c r="E123" s="149">
        <v>5</v>
      </c>
      <c r="F123" s="318">
        <v>85.98</v>
      </c>
      <c r="G123" s="145">
        <f t="shared" si="44"/>
        <v>98.876999999999995</v>
      </c>
      <c r="H123" s="293">
        <f t="shared" si="45"/>
        <v>494.38499999999999</v>
      </c>
    </row>
    <row r="124" spans="1:8" s="152" customFormat="1" ht="25.5" x14ac:dyDescent="0.25">
      <c r="A124" s="176" t="s">
        <v>516</v>
      </c>
      <c r="B124" s="160" t="str">
        <f t="shared" si="43"/>
        <v>CPOS 181</v>
      </c>
      <c r="C124" s="147" t="s">
        <v>517</v>
      </c>
      <c r="D124" s="148" t="s">
        <v>409</v>
      </c>
      <c r="E124" s="149">
        <v>7</v>
      </c>
      <c r="F124" s="319">
        <v>184.42</v>
      </c>
      <c r="G124" s="145">
        <f t="shared" si="44"/>
        <v>212.08299999999997</v>
      </c>
      <c r="H124" s="293">
        <f t="shared" si="45"/>
        <v>1484.5809999999997</v>
      </c>
    </row>
    <row r="125" spans="1:8" s="152" customFormat="1" x14ac:dyDescent="0.25">
      <c r="A125" s="182" t="s">
        <v>518</v>
      </c>
      <c r="B125" s="160" t="str">
        <f t="shared" si="43"/>
        <v>CPOS 181</v>
      </c>
      <c r="C125" s="147" t="s">
        <v>519</v>
      </c>
      <c r="D125" s="148" t="s">
        <v>409</v>
      </c>
      <c r="E125" s="149">
        <v>2.52</v>
      </c>
      <c r="F125" s="319">
        <v>207.56</v>
      </c>
      <c r="G125" s="145">
        <f t="shared" si="44"/>
        <v>238.69399999999999</v>
      </c>
      <c r="H125" s="293">
        <f t="shared" si="45"/>
        <v>601.50887999999998</v>
      </c>
    </row>
    <row r="126" spans="1:8" s="152" customFormat="1" x14ac:dyDescent="0.25">
      <c r="A126" s="176"/>
      <c r="B126" s="148"/>
      <c r="C126" s="147"/>
      <c r="D126" s="148"/>
      <c r="E126" s="149" t="s">
        <v>577</v>
      </c>
      <c r="F126" s="292"/>
      <c r="G126" s="145"/>
      <c r="H126" s="293"/>
    </row>
    <row r="127" spans="1:8" s="152" customFormat="1" x14ac:dyDescent="0.25">
      <c r="A127" s="302">
        <v>15</v>
      </c>
      <c r="B127" s="303"/>
      <c r="C127" s="304" t="s">
        <v>45</v>
      </c>
      <c r="D127" s="305"/>
      <c r="E127" s="306"/>
      <c r="F127" s="307"/>
      <c r="G127" s="308"/>
      <c r="H127" s="177">
        <f>SUM(H128+H134+H143+H160)</f>
        <v>158358.39928499996</v>
      </c>
    </row>
    <row r="128" spans="1:8" s="152" customFormat="1" x14ac:dyDescent="0.25">
      <c r="A128" s="182"/>
      <c r="B128" s="148"/>
      <c r="C128" s="320" t="s">
        <v>46</v>
      </c>
      <c r="D128" s="321"/>
      <c r="E128" s="322"/>
      <c r="F128" s="323"/>
      <c r="G128" s="320"/>
      <c r="H128" s="293">
        <f>SUM(H129:H132)</f>
        <v>42081.628574999995</v>
      </c>
    </row>
    <row r="129" spans="1:8" s="152" customFormat="1" x14ac:dyDescent="0.25">
      <c r="A129" s="176" t="s">
        <v>568</v>
      </c>
      <c r="B129" s="160" t="str">
        <f t="shared" ref="B129" si="46">IF(I129=1,F$8,F$9)</f>
        <v>CPOS 181</v>
      </c>
      <c r="C129" s="147" t="s">
        <v>569</v>
      </c>
      <c r="D129" s="148" t="s">
        <v>570</v>
      </c>
      <c r="E129" s="168">
        <v>669.02</v>
      </c>
      <c r="F129" s="344">
        <v>3.38</v>
      </c>
      <c r="G129" s="145">
        <f t="shared" ref="G129" si="47">+(1+H$9)*F129</f>
        <v>3.8869999999999996</v>
      </c>
      <c r="H129" s="293">
        <f t="shared" ref="H129" si="48">+E129*G129</f>
        <v>2600.4807399999995</v>
      </c>
    </row>
    <row r="130" spans="1:8" s="152" customFormat="1" x14ac:dyDescent="0.25">
      <c r="A130" s="176" t="s">
        <v>571</v>
      </c>
      <c r="B130" s="160" t="str">
        <f>IF(I130=1,F$8,F$9)</f>
        <v>CPOS 181</v>
      </c>
      <c r="C130" s="147" t="s">
        <v>572</v>
      </c>
      <c r="D130" s="148" t="s">
        <v>400</v>
      </c>
      <c r="E130" s="149">
        <v>491</v>
      </c>
      <c r="F130" s="345">
        <v>8.06</v>
      </c>
      <c r="G130" s="145">
        <f>+(1+H$9)*F130</f>
        <v>9.2690000000000001</v>
      </c>
      <c r="H130" s="293">
        <f>+E130*G130</f>
        <v>4551.0789999999997</v>
      </c>
    </row>
    <row r="131" spans="1:8" s="152" customFormat="1" x14ac:dyDescent="0.25">
      <c r="A131" s="182" t="s">
        <v>573</v>
      </c>
      <c r="B131" s="160" t="str">
        <f t="shared" ref="B131:B132" si="49">IF(I131=1,F$8,F$9)</f>
        <v>CPOS 181</v>
      </c>
      <c r="C131" s="147" t="s">
        <v>574</v>
      </c>
      <c r="D131" s="148" t="s">
        <v>400</v>
      </c>
      <c r="E131" s="149">
        <v>535.4</v>
      </c>
      <c r="F131" s="344">
        <v>14.75</v>
      </c>
      <c r="G131" s="145">
        <f t="shared" ref="G131:G132" si="50">+(1+H$9)*F131</f>
        <v>16.962499999999999</v>
      </c>
      <c r="H131" s="293">
        <f t="shared" ref="H131:H132" si="51">+E131*G131</f>
        <v>9081.722499999998</v>
      </c>
    </row>
    <row r="132" spans="1:8" s="152" customFormat="1" x14ac:dyDescent="0.25">
      <c r="A132" s="182" t="s">
        <v>575</v>
      </c>
      <c r="B132" s="160" t="str">
        <f t="shared" si="49"/>
        <v>CPOS 181</v>
      </c>
      <c r="C132" s="147" t="s">
        <v>576</v>
      </c>
      <c r="D132" s="148" t="s">
        <v>400</v>
      </c>
      <c r="E132" s="149">
        <v>1029.6300000000001</v>
      </c>
      <c r="F132" s="344">
        <v>21.83</v>
      </c>
      <c r="G132" s="145">
        <f t="shared" si="50"/>
        <v>25.104499999999994</v>
      </c>
      <c r="H132" s="293">
        <f t="shared" si="51"/>
        <v>25848.346334999998</v>
      </c>
    </row>
    <row r="133" spans="1:8" s="152" customFormat="1" x14ac:dyDescent="0.25">
      <c r="A133" s="176"/>
      <c r="B133" s="148"/>
      <c r="C133" s="147"/>
      <c r="D133" s="148"/>
      <c r="E133" s="149"/>
      <c r="F133" s="292"/>
      <c r="G133" s="147"/>
      <c r="H133" s="293"/>
    </row>
    <row r="134" spans="1:8" s="152" customFormat="1" x14ac:dyDescent="0.25">
      <c r="A134" s="324"/>
      <c r="B134" s="148"/>
      <c r="C134" s="320" t="s">
        <v>51</v>
      </c>
      <c r="D134" s="321"/>
      <c r="E134" s="322"/>
      <c r="F134" s="323"/>
      <c r="G134" s="320"/>
      <c r="H134" s="293">
        <f>SUM(H135:H141)</f>
        <v>16563.093499999999</v>
      </c>
    </row>
    <row r="135" spans="1:8" s="152" customFormat="1" ht="38.25" x14ac:dyDescent="0.25">
      <c r="A135" s="176" t="s">
        <v>589</v>
      </c>
      <c r="B135" s="148" t="str">
        <f t="shared" ref="B135:B165" si="52">IF(I135=1,F$8,F$9)</f>
        <v>CPOS 181</v>
      </c>
      <c r="C135" s="154" t="s">
        <v>590</v>
      </c>
      <c r="D135" s="148" t="s">
        <v>83</v>
      </c>
      <c r="E135" s="149">
        <v>1</v>
      </c>
      <c r="F135" s="151">
        <v>638.19000000000005</v>
      </c>
      <c r="G135" s="145">
        <f t="shared" ref="G135:G141" si="53">+(1+H$9)*F135</f>
        <v>733.91849999999999</v>
      </c>
      <c r="H135" s="293">
        <f t="shared" ref="H135:H141" si="54">+E135*G135</f>
        <v>733.91849999999999</v>
      </c>
    </row>
    <row r="136" spans="1:8" s="152" customFormat="1" x14ac:dyDescent="0.25">
      <c r="A136" s="176" t="s">
        <v>52</v>
      </c>
      <c r="B136" s="148" t="str">
        <f t="shared" si="52"/>
        <v>CPOS 181</v>
      </c>
      <c r="C136" s="154" t="s">
        <v>578</v>
      </c>
      <c r="D136" s="148" t="s">
        <v>83</v>
      </c>
      <c r="E136" s="149">
        <v>1</v>
      </c>
      <c r="F136" s="150">
        <v>894.08</v>
      </c>
      <c r="G136" s="145">
        <f t="shared" si="53"/>
        <v>1028.192</v>
      </c>
      <c r="H136" s="293">
        <f t="shared" si="54"/>
        <v>1028.192</v>
      </c>
    </row>
    <row r="137" spans="1:8" s="152" customFormat="1" x14ac:dyDescent="0.25">
      <c r="A137" s="176" t="s">
        <v>579</v>
      </c>
      <c r="B137" s="148" t="str">
        <f t="shared" si="52"/>
        <v>CPOS 181</v>
      </c>
      <c r="C137" s="154" t="s">
        <v>580</v>
      </c>
      <c r="D137" s="148" t="s">
        <v>400</v>
      </c>
      <c r="E137" s="149">
        <v>1</v>
      </c>
      <c r="F137" s="150">
        <v>10.199999999999999</v>
      </c>
      <c r="G137" s="145">
        <f t="shared" si="53"/>
        <v>11.729999999999999</v>
      </c>
      <c r="H137" s="293">
        <f t="shared" si="54"/>
        <v>11.729999999999999</v>
      </c>
    </row>
    <row r="138" spans="1:8" s="152" customFormat="1" x14ac:dyDescent="0.25">
      <c r="A138" s="176" t="s">
        <v>581</v>
      </c>
      <c r="B138" s="148" t="str">
        <f t="shared" si="52"/>
        <v>CPOS 181</v>
      </c>
      <c r="C138" s="154" t="s">
        <v>582</v>
      </c>
      <c r="D138" s="148" t="s">
        <v>83</v>
      </c>
      <c r="E138" s="149">
        <v>21</v>
      </c>
      <c r="F138" s="150">
        <v>179.02</v>
      </c>
      <c r="G138" s="145">
        <f t="shared" si="53"/>
        <v>205.87299999999999</v>
      </c>
      <c r="H138" s="293">
        <f t="shared" si="54"/>
        <v>4323.3329999999996</v>
      </c>
    </row>
    <row r="139" spans="1:8" s="152" customFormat="1" x14ac:dyDescent="0.25">
      <c r="A139" s="176" t="s">
        <v>583</v>
      </c>
      <c r="B139" s="148" t="str">
        <f t="shared" si="52"/>
        <v>CPOS 181</v>
      </c>
      <c r="C139" s="147" t="s">
        <v>584</v>
      </c>
      <c r="D139" s="148" t="s">
        <v>83</v>
      </c>
      <c r="E139" s="149">
        <v>30</v>
      </c>
      <c r="F139" s="292">
        <v>237.73</v>
      </c>
      <c r="G139" s="145">
        <f t="shared" si="53"/>
        <v>273.38949999999994</v>
      </c>
      <c r="H139" s="293">
        <f t="shared" si="54"/>
        <v>8201.6849999999977</v>
      </c>
    </row>
    <row r="140" spans="1:8" s="152" customFormat="1" ht="25.5" x14ac:dyDescent="0.25">
      <c r="A140" s="176" t="s">
        <v>585</v>
      </c>
      <c r="B140" s="148" t="str">
        <f t="shared" si="52"/>
        <v>CPOS 181</v>
      </c>
      <c r="C140" s="154" t="s">
        <v>586</v>
      </c>
      <c r="D140" s="148" t="s">
        <v>83</v>
      </c>
      <c r="E140" s="149">
        <v>10</v>
      </c>
      <c r="F140" s="150">
        <v>126.15</v>
      </c>
      <c r="G140" s="145">
        <f t="shared" si="53"/>
        <v>145.07249999999999</v>
      </c>
      <c r="H140" s="293">
        <f t="shared" si="54"/>
        <v>1450.7249999999999</v>
      </c>
    </row>
    <row r="141" spans="1:8" s="152" customFormat="1" ht="25.5" x14ac:dyDescent="0.25">
      <c r="A141" s="176" t="s">
        <v>587</v>
      </c>
      <c r="B141" s="148" t="str">
        <f t="shared" si="52"/>
        <v>CPOS 181</v>
      </c>
      <c r="C141" s="154" t="s">
        <v>588</v>
      </c>
      <c r="D141" s="148" t="s">
        <v>83</v>
      </c>
      <c r="E141" s="149">
        <v>10</v>
      </c>
      <c r="F141" s="150">
        <v>70.739999999999995</v>
      </c>
      <c r="G141" s="145">
        <f t="shared" si="53"/>
        <v>81.350999999999985</v>
      </c>
      <c r="H141" s="293">
        <f t="shared" si="54"/>
        <v>813.50999999999988</v>
      </c>
    </row>
    <row r="142" spans="1:8" s="152" customFormat="1" x14ac:dyDescent="0.25">
      <c r="A142" s="176"/>
      <c r="B142" s="148"/>
      <c r="C142" s="147"/>
      <c r="D142" s="148"/>
      <c r="E142" s="149"/>
      <c r="F142" s="292"/>
      <c r="G142" s="145"/>
      <c r="H142" s="293"/>
    </row>
    <row r="143" spans="1:8" s="152" customFormat="1" x14ac:dyDescent="0.25">
      <c r="A143" s="324"/>
      <c r="B143" s="148"/>
      <c r="C143" s="320" t="s">
        <v>84</v>
      </c>
      <c r="D143" s="321"/>
      <c r="E143" s="322"/>
      <c r="F143" s="323"/>
      <c r="G143" s="320"/>
      <c r="H143" s="293">
        <f>SUM(H144:H168)</f>
        <v>72107.92283999997</v>
      </c>
    </row>
    <row r="144" spans="1:8" s="152" customFormat="1" x14ac:dyDescent="0.25">
      <c r="A144" s="176" t="s">
        <v>548</v>
      </c>
      <c r="B144" s="148" t="str">
        <f t="shared" si="52"/>
        <v>CPOS 181</v>
      </c>
      <c r="C144" s="147" t="s">
        <v>549</v>
      </c>
      <c r="D144" s="148" t="s">
        <v>83</v>
      </c>
      <c r="E144" s="149">
        <v>140</v>
      </c>
      <c r="F144" s="150">
        <v>12.24</v>
      </c>
      <c r="G144" s="145">
        <f t="shared" ref="G144:G158" si="55">+(1+H$9)*F144</f>
        <v>14.075999999999999</v>
      </c>
      <c r="H144" s="293">
        <f t="shared" ref="H144:H158" si="56">+E144*G144</f>
        <v>1970.6399999999999</v>
      </c>
    </row>
    <row r="145" spans="1:8" s="152" customFormat="1" x14ac:dyDescent="0.25">
      <c r="A145" s="176" t="s">
        <v>550</v>
      </c>
      <c r="B145" s="148" t="str">
        <f t="shared" si="52"/>
        <v>CPOS 181</v>
      </c>
      <c r="C145" s="147" t="s">
        <v>551</v>
      </c>
      <c r="D145" s="148" t="s">
        <v>83</v>
      </c>
      <c r="E145" s="149">
        <v>2</v>
      </c>
      <c r="F145" s="150">
        <v>15.59</v>
      </c>
      <c r="G145" s="145">
        <f t="shared" si="55"/>
        <v>17.9285</v>
      </c>
      <c r="H145" s="293">
        <f t="shared" si="56"/>
        <v>35.856999999999999</v>
      </c>
    </row>
    <row r="146" spans="1:8" s="152" customFormat="1" x14ac:dyDescent="0.25">
      <c r="A146" s="176" t="s">
        <v>552</v>
      </c>
      <c r="B146" s="148" t="str">
        <f t="shared" si="52"/>
        <v>CPOS 181</v>
      </c>
      <c r="C146" s="147" t="s">
        <v>553</v>
      </c>
      <c r="D146" s="148" t="s">
        <v>83</v>
      </c>
      <c r="E146" s="149">
        <v>51</v>
      </c>
      <c r="F146" s="150">
        <v>16.350000000000001</v>
      </c>
      <c r="G146" s="145">
        <f t="shared" si="55"/>
        <v>18.802499999999998</v>
      </c>
      <c r="H146" s="293">
        <f t="shared" si="56"/>
        <v>958.9274999999999</v>
      </c>
    </row>
    <row r="147" spans="1:8" s="152" customFormat="1" x14ac:dyDescent="0.25">
      <c r="A147" s="176" t="s">
        <v>554</v>
      </c>
      <c r="B147" s="148" t="str">
        <f t="shared" si="52"/>
        <v>CPOS 181</v>
      </c>
      <c r="C147" s="154" t="s">
        <v>555</v>
      </c>
      <c r="D147" s="148" t="s">
        <v>483</v>
      </c>
      <c r="E147" s="149">
        <v>78</v>
      </c>
      <c r="F147" s="150">
        <v>22.47</v>
      </c>
      <c r="G147" s="145">
        <f t="shared" si="55"/>
        <v>25.840499999999995</v>
      </c>
      <c r="H147" s="293">
        <f t="shared" si="56"/>
        <v>2015.5589999999995</v>
      </c>
    </row>
    <row r="148" spans="1:8" s="152" customFormat="1" x14ac:dyDescent="0.25">
      <c r="A148" s="176" t="s">
        <v>556</v>
      </c>
      <c r="B148" s="148" t="str">
        <f t="shared" si="52"/>
        <v>CPOS 181</v>
      </c>
      <c r="C148" s="296" t="s">
        <v>557</v>
      </c>
      <c r="D148" s="148" t="s">
        <v>483</v>
      </c>
      <c r="E148" s="149">
        <v>27</v>
      </c>
      <c r="F148" s="150">
        <v>27.81</v>
      </c>
      <c r="G148" s="145">
        <f t="shared" si="55"/>
        <v>31.981499999999997</v>
      </c>
      <c r="H148" s="293">
        <f t="shared" si="56"/>
        <v>863.50049999999987</v>
      </c>
    </row>
    <row r="149" spans="1:8" s="152" customFormat="1" x14ac:dyDescent="0.25">
      <c r="A149" s="180" t="s">
        <v>558</v>
      </c>
      <c r="B149" s="148" t="str">
        <f t="shared" si="52"/>
        <v>CPOS 181</v>
      </c>
      <c r="C149" s="142" t="s">
        <v>559</v>
      </c>
      <c r="D149" s="141" t="s">
        <v>483</v>
      </c>
      <c r="E149" s="149">
        <v>23</v>
      </c>
      <c r="F149" s="156">
        <v>21.29</v>
      </c>
      <c r="G149" s="145">
        <f t="shared" si="55"/>
        <v>24.483499999999996</v>
      </c>
      <c r="H149" s="293">
        <f t="shared" si="56"/>
        <v>563.12049999999988</v>
      </c>
    </row>
    <row r="150" spans="1:8" s="152" customFormat="1" x14ac:dyDescent="0.25">
      <c r="A150" s="180" t="s">
        <v>560</v>
      </c>
      <c r="B150" s="148" t="str">
        <f t="shared" si="52"/>
        <v>CPOS 181</v>
      </c>
      <c r="C150" s="142" t="s">
        <v>561</v>
      </c>
      <c r="D150" s="141" t="s">
        <v>483</v>
      </c>
      <c r="E150" s="149">
        <v>1</v>
      </c>
      <c r="F150" s="156">
        <v>29.56</v>
      </c>
      <c r="G150" s="145">
        <f t="shared" si="55"/>
        <v>33.993999999999993</v>
      </c>
      <c r="H150" s="293">
        <f t="shared" si="56"/>
        <v>33.993999999999993</v>
      </c>
    </row>
    <row r="151" spans="1:8" s="152" customFormat="1" x14ac:dyDescent="0.25">
      <c r="A151" s="176" t="s">
        <v>562</v>
      </c>
      <c r="B151" s="148" t="str">
        <f t="shared" si="52"/>
        <v>CPOS 181</v>
      </c>
      <c r="C151" s="142" t="s">
        <v>563</v>
      </c>
      <c r="D151" s="141" t="s">
        <v>483</v>
      </c>
      <c r="E151" s="149">
        <v>8</v>
      </c>
      <c r="F151" s="150">
        <v>21.81</v>
      </c>
      <c r="G151" s="145">
        <f t="shared" si="55"/>
        <v>25.081499999999998</v>
      </c>
      <c r="H151" s="293">
        <f t="shared" si="56"/>
        <v>200.65199999999999</v>
      </c>
    </row>
    <row r="152" spans="1:8" s="152" customFormat="1" ht="38.25" x14ac:dyDescent="0.25">
      <c r="A152" s="176">
        <v>91852</v>
      </c>
      <c r="B152" s="148" t="s">
        <v>622</v>
      </c>
      <c r="C152" s="142" t="s">
        <v>615</v>
      </c>
      <c r="D152" s="141" t="s">
        <v>400</v>
      </c>
      <c r="E152" s="149">
        <v>40.75</v>
      </c>
      <c r="F152" s="150">
        <v>7.69</v>
      </c>
      <c r="G152" s="145">
        <f t="shared" si="55"/>
        <v>8.8435000000000006</v>
      </c>
      <c r="H152" s="293">
        <f t="shared" si="56"/>
        <v>360.37262500000003</v>
      </c>
    </row>
    <row r="153" spans="1:8" s="152" customFormat="1" ht="38.25" x14ac:dyDescent="0.25">
      <c r="A153" s="176">
        <v>91854</v>
      </c>
      <c r="B153" s="148" t="s">
        <v>622</v>
      </c>
      <c r="C153" s="142" t="s">
        <v>616</v>
      </c>
      <c r="D153" s="141" t="s">
        <v>400</v>
      </c>
      <c r="E153" s="149">
        <v>334.25</v>
      </c>
      <c r="F153" s="150">
        <v>8.5399999999999991</v>
      </c>
      <c r="G153" s="145">
        <f t="shared" si="55"/>
        <v>9.820999999999998</v>
      </c>
      <c r="H153" s="293">
        <f t="shared" si="56"/>
        <v>3282.6692499999995</v>
      </c>
    </row>
    <row r="154" spans="1:8" s="152" customFormat="1" ht="25.5" x14ac:dyDescent="0.25">
      <c r="A154" s="176">
        <v>91856</v>
      </c>
      <c r="B154" s="148" t="s">
        <v>622</v>
      </c>
      <c r="C154" s="142" t="s">
        <v>617</v>
      </c>
      <c r="D154" s="141" t="s">
        <v>400</v>
      </c>
      <c r="E154" s="149">
        <v>22.98</v>
      </c>
      <c r="F154" s="150">
        <v>10.79</v>
      </c>
      <c r="G154" s="145">
        <f t="shared" si="55"/>
        <v>12.408499999999998</v>
      </c>
      <c r="H154" s="293">
        <f t="shared" si="56"/>
        <v>285.14732999999995</v>
      </c>
    </row>
    <row r="155" spans="1:8" s="152" customFormat="1" ht="25.5" x14ac:dyDescent="0.25">
      <c r="A155" s="176">
        <v>91860</v>
      </c>
      <c r="B155" s="148" t="s">
        <v>622</v>
      </c>
      <c r="C155" s="142" t="s">
        <v>619</v>
      </c>
      <c r="D155" s="141" t="s">
        <v>400</v>
      </c>
      <c r="E155" s="149">
        <v>60.03</v>
      </c>
      <c r="F155" s="150">
        <v>13.09</v>
      </c>
      <c r="G155" s="145">
        <f t="shared" si="55"/>
        <v>15.053499999999998</v>
      </c>
      <c r="H155" s="293">
        <f t="shared" si="56"/>
        <v>903.66160499999989</v>
      </c>
    </row>
    <row r="156" spans="1:8" s="152" customFormat="1" ht="25.5" x14ac:dyDescent="0.25">
      <c r="A156" s="176">
        <v>97667</v>
      </c>
      <c r="B156" s="148" t="s">
        <v>622</v>
      </c>
      <c r="C156" s="142" t="s">
        <v>618</v>
      </c>
      <c r="D156" s="141" t="s">
        <v>400</v>
      </c>
      <c r="E156" s="149">
        <v>144.05000000000001</v>
      </c>
      <c r="F156" s="150">
        <v>8.25</v>
      </c>
      <c r="G156" s="145">
        <f t="shared" si="55"/>
        <v>9.4874999999999989</v>
      </c>
      <c r="H156" s="293">
        <f t="shared" si="56"/>
        <v>1366.6743750000001</v>
      </c>
    </row>
    <row r="157" spans="1:8" s="152" customFormat="1" ht="25.5" x14ac:dyDescent="0.25">
      <c r="A157" s="176">
        <v>97668</v>
      </c>
      <c r="B157" s="148" t="s">
        <v>622</v>
      </c>
      <c r="C157" s="142" t="s">
        <v>620</v>
      </c>
      <c r="D157" s="141" t="s">
        <v>400</v>
      </c>
      <c r="E157" s="149">
        <v>197.23</v>
      </c>
      <c r="F157" s="150">
        <v>12.62</v>
      </c>
      <c r="G157" s="145">
        <f t="shared" si="55"/>
        <v>14.512999999999998</v>
      </c>
      <c r="H157" s="293">
        <f t="shared" si="56"/>
        <v>2862.3989899999997</v>
      </c>
    </row>
    <row r="158" spans="1:8" s="152" customFormat="1" ht="25.5" x14ac:dyDescent="0.25">
      <c r="A158" s="176">
        <v>97669</v>
      </c>
      <c r="B158" s="148" t="s">
        <v>622</v>
      </c>
      <c r="C158" s="142" t="s">
        <v>621</v>
      </c>
      <c r="D158" s="141" t="s">
        <v>400</v>
      </c>
      <c r="E158" s="149">
        <v>52.01</v>
      </c>
      <c r="F158" s="150">
        <v>19.95</v>
      </c>
      <c r="G158" s="145">
        <f t="shared" si="55"/>
        <v>22.942499999999999</v>
      </c>
      <c r="H158" s="293">
        <f t="shared" si="56"/>
        <v>1193.239425</v>
      </c>
    </row>
    <row r="159" spans="1:8" s="152" customFormat="1" x14ac:dyDescent="0.25">
      <c r="A159" s="176"/>
      <c r="B159" s="148"/>
      <c r="C159" s="142"/>
      <c r="D159" s="141"/>
      <c r="E159" s="149"/>
      <c r="F159" s="150"/>
      <c r="G159" s="145"/>
      <c r="H159" s="293"/>
    </row>
    <row r="160" spans="1:8" s="152" customFormat="1" x14ac:dyDescent="0.25">
      <c r="A160" s="176"/>
      <c r="B160" s="148"/>
      <c r="C160" s="211" t="s">
        <v>631</v>
      </c>
      <c r="D160" s="141"/>
      <c r="E160" s="149"/>
      <c r="F160" s="150"/>
      <c r="G160" s="145"/>
      <c r="H160" s="293">
        <f>SUM(H161:H168)</f>
        <v>27605.754369999999</v>
      </c>
    </row>
    <row r="161" spans="1:12" s="152" customFormat="1" x14ac:dyDescent="0.25">
      <c r="A161" s="176" t="s">
        <v>564</v>
      </c>
      <c r="B161" s="148" t="str">
        <f t="shared" si="52"/>
        <v>CPOS 181</v>
      </c>
      <c r="C161" s="142" t="s">
        <v>565</v>
      </c>
      <c r="D161" s="141" t="s">
        <v>400</v>
      </c>
      <c r="E161" s="166">
        <v>40.75</v>
      </c>
      <c r="F161" s="156">
        <v>22.07</v>
      </c>
      <c r="G161" s="145">
        <f t="shared" ref="G161" si="57">+(1+H$9)*F161</f>
        <v>25.380499999999998</v>
      </c>
      <c r="H161" s="293">
        <f t="shared" ref="H161" si="58">+E161*G161</f>
        <v>1034.255375</v>
      </c>
    </row>
    <row r="162" spans="1:12" s="152" customFormat="1" ht="15.75" thickBot="1" x14ac:dyDescent="0.3">
      <c r="A162" s="176" t="s">
        <v>566</v>
      </c>
      <c r="B162" s="148" t="str">
        <f t="shared" si="52"/>
        <v>CPOS 181</v>
      </c>
      <c r="C162" s="147" t="s">
        <v>567</v>
      </c>
      <c r="D162" s="148" t="s">
        <v>400</v>
      </c>
      <c r="E162" s="149">
        <v>22.99</v>
      </c>
      <c r="F162" s="150">
        <v>25.81</v>
      </c>
      <c r="G162" s="145">
        <f t="shared" ref="G162" si="59">+(1+H$9)*F162</f>
        <v>29.681499999999996</v>
      </c>
      <c r="H162" s="293">
        <f t="shared" ref="H162" si="60">+E162*G162</f>
        <v>682.37768499999981</v>
      </c>
    </row>
    <row r="163" spans="1:12" s="152" customFormat="1" ht="26.25" x14ac:dyDescent="0.25">
      <c r="A163" s="179" t="s">
        <v>640</v>
      </c>
      <c r="B163" s="148" t="str">
        <f t="shared" si="52"/>
        <v>CPOS 181</v>
      </c>
      <c r="C163" s="167" t="s">
        <v>634</v>
      </c>
      <c r="D163" s="160" t="s">
        <v>400</v>
      </c>
      <c r="E163" s="160">
        <v>225.87</v>
      </c>
      <c r="F163" s="192">
        <v>14.45</v>
      </c>
      <c r="G163" s="145">
        <f>+(1+H$9)*F163</f>
        <v>16.617499999999996</v>
      </c>
      <c r="H163" s="293">
        <f>+E162*G163</f>
        <v>382.03632499999986</v>
      </c>
      <c r="I163" s="198"/>
      <c r="J163" s="198"/>
      <c r="K163" s="198"/>
      <c r="L163" s="199"/>
    </row>
    <row r="164" spans="1:12" s="152" customFormat="1" ht="26.25" x14ac:dyDescent="0.25">
      <c r="A164" s="206" t="s">
        <v>641</v>
      </c>
      <c r="B164" s="148" t="str">
        <f t="shared" si="52"/>
        <v>CPOS 181</v>
      </c>
      <c r="C164" s="167" t="s">
        <v>635</v>
      </c>
      <c r="D164" s="160" t="s">
        <v>400</v>
      </c>
      <c r="E164" s="168">
        <v>391.5</v>
      </c>
      <c r="F164" s="192">
        <v>66.97</v>
      </c>
      <c r="G164" s="145">
        <f t="shared" ref="G164:G167" si="61">+(1+H$9)*F164</f>
        <v>77.015499999999989</v>
      </c>
      <c r="H164" s="293">
        <f t="shared" ref="H164" si="62">+E163*G164</f>
        <v>17395.490984999997</v>
      </c>
      <c r="I164" s="163"/>
      <c r="J164" s="163"/>
      <c r="K164" s="163"/>
      <c r="L164" s="200"/>
    </row>
    <row r="165" spans="1:12" s="152" customFormat="1" x14ac:dyDescent="0.25">
      <c r="A165" s="176" t="s">
        <v>548</v>
      </c>
      <c r="B165" s="148" t="str">
        <f t="shared" si="52"/>
        <v>CPOS 181</v>
      </c>
      <c r="C165" s="167" t="s">
        <v>636</v>
      </c>
      <c r="D165" s="160" t="s">
        <v>83</v>
      </c>
      <c r="E165" s="143">
        <v>49</v>
      </c>
      <c r="F165" s="346">
        <v>12.24</v>
      </c>
      <c r="G165" s="145">
        <f t="shared" si="61"/>
        <v>14.075999999999999</v>
      </c>
      <c r="H165" s="293">
        <f t="shared" ref="H165:H166" si="63">+E164*G165</f>
        <v>5510.7539999999999</v>
      </c>
      <c r="I165" s="163"/>
      <c r="J165" s="163"/>
      <c r="K165" s="163"/>
      <c r="L165" s="200"/>
    </row>
    <row r="166" spans="1:12" s="152" customFormat="1" x14ac:dyDescent="0.25">
      <c r="A166" s="176" t="s">
        <v>550</v>
      </c>
      <c r="B166" s="148" t="str">
        <f>IF(I166=1,F$8,F$9)</f>
        <v>CPOS 181</v>
      </c>
      <c r="C166" s="167" t="s">
        <v>637</v>
      </c>
      <c r="D166" s="160" t="s">
        <v>83</v>
      </c>
      <c r="E166" s="143">
        <v>3</v>
      </c>
      <c r="F166" s="150">
        <v>15.59</v>
      </c>
      <c r="G166" s="145">
        <f t="shared" si="61"/>
        <v>17.9285</v>
      </c>
      <c r="H166" s="293">
        <f t="shared" si="63"/>
        <v>878.49649999999997</v>
      </c>
      <c r="I166" s="163"/>
      <c r="J166" s="163"/>
      <c r="K166" s="163"/>
      <c r="L166" s="200"/>
    </row>
    <row r="167" spans="1:12" s="152" customFormat="1" x14ac:dyDescent="0.25">
      <c r="A167" s="206" t="s">
        <v>638</v>
      </c>
      <c r="B167" s="148" t="str">
        <f t="shared" ref="B167" si="64">IF(I167=1,F$8,F$9)</f>
        <v>CPOS 181</v>
      </c>
      <c r="C167" s="167" t="s">
        <v>632</v>
      </c>
      <c r="D167" s="160" t="s">
        <v>83</v>
      </c>
      <c r="E167" s="143">
        <v>49</v>
      </c>
      <c r="F167" s="150">
        <v>52.84</v>
      </c>
      <c r="G167" s="145">
        <f t="shared" si="61"/>
        <v>60.765999999999998</v>
      </c>
      <c r="H167" s="293">
        <f t="shared" ref="H167" si="65">+E166*G167</f>
        <v>182.298</v>
      </c>
      <c r="I167" s="163"/>
      <c r="J167" s="163"/>
      <c r="K167" s="163"/>
      <c r="L167" s="200"/>
    </row>
    <row r="168" spans="1:12" s="196" customFormat="1" ht="19.7" customHeight="1" x14ac:dyDescent="0.25">
      <c r="A168" s="207" t="s">
        <v>639</v>
      </c>
      <c r="B168" s="149" t="str">
        <f>IF(I168=1,F$8,F$9)</f>
        <v>CPOS 181</v>
      </c>
      <c r="C168" s="347" t="s">
        <v>633</v>
      </c>
      <c r="D168" s="168" t="s">
        <v>83</v>
      </c>
      <c r="E168" s="348">
        <v>3</v>
      </c>
      <c r="F168" s="150">
        <v>27.33</v>
      </c>
      <c r="G168" s="145">
        <f>+(1+H$9)*F168</f>
        <v>31.429499999999997</v>
      </c>
      <c r="H168" s="293">
        <f>+E167*G168</f>
        <v>1540.0454999999999</v>
      </c>
      <c r="I168" s="201"/>
      <c r="J168" s="201"/>
      <c r="K168" s="201"/>
      <c r="L168" s="202"/>
    </row>
    <row r="169" spans="1:12" s="196" customFormat="1" ht="19.7" customHeight="1" x14ac:dyDescent="0.25">
      <c r="A169" s="207"/>
      <c r="B169" s="149"/>
      <c r="C169" s="347"/>
      <c r="D169" s="168"/>
      <c r="E169" s="348"/>
      <c r="F169" s="150"/>
      <c r="G169" s="145"/>
      <c r="H169" s="293"/>
      <c r="I169" s="201"/>
      <c r="J169" s="201"/>
      <c r="K169" s="201"/>
      <c r="L169" s="202"/>
    </row>
    <row r="170" spans="1:12" s="152" customFormat="1" x14ac:dyDescent="0.25">
      <c r="A170" s="302">
        <v>16</v>
      </c>
      <c r="B170" s="303"/>
      <c r="C170" s="304" t="s">
        <v>606</v>
      </c>
      <c r="D170" s="303"/>
      <c r="E170" s="315"/>
      <c r="F170" s="325"/>
      <c r="G170" s="308"/>
      <c r="H170" s="177">
        <f>SUM(H171:H174)</f>
        <v>5134.4440631999987</v>
      </c>
      <c r="I170" s="163"/>
      <c r="J170" s="163"/>
      <c r="K170" s="163"/>
      <c r="L170" s="200"/>
    </row>
    <row r="171" spans="1:12" s="152" customFormat="1" x14ac:dyDescent="0.25">
      <c r="A171" s="176" t="s">
        <v>607</v>
      </c>
      <c r="B171" s="148" t="str">
        <f t="shared" ref="B171:B174" si="66">IF(I171=1,F$8,F$9)</f>
        <v>CPOS 181</v>
      </c>
      <c r="C171" s="147" t="s">
        <v>608</v>
      </c>
      <c r="D171" s="148" t="s">
        <v>409</v>
      </c>
      <c r="E171" s="326">
        <v>288.02</v>
      </c>
      <c r="F171" s="150">
        <v>10.93</v>
      </c>
      <c r="G171" s="145">
        <f t="shared" ref="G171:G174" si="67">+(1+H$9)*F171</f>
        <v>12.569499999999998</v>
      </c>
      <c r="H171" s="293">
        <f t="shared" ref="H171:H174" si="68">+E171*G171</f>
        <v>3620.2673899999991</v>
      </c>
      <c r="I171" s="163"/>
      <c r="J171" s="163"/>
      <c r="K171" s="163"/>
      <c r="L171" s="200"/>
    </row>
    <row r="172" spans="1:12" s="152" customFormat="1" x14ac:dyDescent="0.25">
      <c r="A172" s="176" t="s">
        <v>609</v>
      </c>
      <c r="B172" s="148" t="str">
        <f t="shared" si="66"/>
        <v>CPOS 181</v>
      </c>
      <c r="C172" s="147" t="s">
        <v>610</v>
      </c>
      <c r="D172" s="148" t="s">
        <v>83</v>
      </c>
      <c r="E172" s="326">
        <v>23</v>
      </c>
      <c r="F172" s="150">
        <v>12.49</v>
      </c>
      <c r="G172" s="145">
        <f t="shared" si="67"/>
        <v>14.363499999999998</v>
      </c>
      <c r="H172" s="293">
        <f t="shared" si="68"/>
        <v>330.36049999999994</v>
      </c>
      <c r="I172" s="163"/>
      <c r="J172" s="163"/>
      <c r="K172" s="163"/>
      <c r="L172" s="200"/>
    </row>
    <row r="173" spans="1:12" s="152" customFormat="1" x14ac:dyDescent="0.25">
      <c r="A173" s="176" t="s">
        <v>611</v>
      </c>
      <c r="B173" s="148" t="str">
        <f t="shared" si="66"/>
        <v>CPOS 181</v>
      </c>
      <c r="C173" s="147" t="s">
        <v>612</v>
      </c>
      <c r="D173" s="148" t="s">
        <v>409</v>
      </c>
      <c r="E173" s="326">
        <v>88.04</v>
      </c>
      <c r="F173" s="150">
        <v>9.3699999999999992</v>
      </c>
      <c r="G173" s="145">
        <f t="shared" si="67"/>
        <v>10.775499999999997</v>
      </c>
      <c r="H173" s="293">
        <f t="shared" si="68"/>
        <v>948.67501999999979</v>
      </c>
      <c r="I173" s="163"/>
      <c r="J173" s="163"/>
      <c r="K173" s="163"/>
      <c r="L173" s="200"/>
    </row>
    <row r="174" spans="1:12" s="152" customFormat="1" x14ac:dyDescent="0.25">
      <c r="A174" s="176" t="s">
        <v>613</v>
      </c>
      <c r="B174" s="148" t="str">
        <f t="shared" si="66"/>
        <v>CPOS 181</v>
      </c>
      <c r="C174" s="147" t="s">
        <v>614</v>
      </c>
      <c r="D174" s="148" t="s">
        <v>409</v>
      </c>
      <c r="E174" s="326">
        <v>17.46</v>
      </c>
      <c r="F174" s="150">
        <v>11.710800000000001</v>
      </c>
      <c r="G174" s="145">
        <f t="shared" si="67"/>
        <v>13.467420000000001</v>
      </c>
      <c r="H174" s="293">
        <f t="shared" si="68"/>
        <v>235.14115320000002</v>
      </c>
      <c r="I174" s="163"/>
      <c r="J174" s="163"/>
      <c r="K174" s="163"/>
      <c r="L174" s="200"/>
    </row>
    <row r="175" spans="1:12" x14ac:dyDescent="0.25">
      <c r="A175" s="206"/>
      <c r="B175" s="143"/>
      <c r="C175" s="140"/>
      <c r="D175" s="143"/>
      <c r="E175" s="155"/>
      <c r="F175" s="194"/>
      <c r="G175" s="159"/>
      <c r="H175" s="290"/>
      <c r="I175" s="158"/>
      <c r="J175" s="158"/>
      <c r="K175" s="158"/>
      <c r="L175" s="203"/>
    </row>
    <row r="176" spans="1:12" ht="15.75" thickBot="1" x14ac:dyDescent="0.3">
      <c r="A176" s="327"/>
      <c r="B176" s="328"/>
      <c r="C176" s="329"/>
      <c r="D176" s="330"/>
      <c r="E176" s="331"/>
      <c r="F176" s="332"/>
      <c r="G176" s="333"/>
      <c r="H176" s="334"/>
      <c r="I176" s="158"/>
      <c r="J176" s="158"/>
      <c r="K176" s="158"/>
      <c r="L176" s="203"/>
    </row>
    <row r="177" spans="1:12" ht="15.75" thickBot="1" x14ac:dyDescent="0.3">
      <c r="A177" s="222" t="s">
        <v>651</v>
      </c>
      <c r="B177" s="223"/>
      <c r="C177" s="223"/>
      <c r="D177" s="223"/>
      <c r="E177" s="223"/>
      <c r="F177" s="223"/>
      <c r="G177" s="335" t="s">
        <v>645</v>
      </c>
      <c r="H177" s="183">
        <f>SUM(H170+H127+H98+H91+H87+H83+H77+H73+H70+H62+H51+H47+H44+H31+H25+H13)</f>
        <v>611231.43892819993</v>
      </c>
      <c r="I177" s="204"/>
      <c r="J177" s="204"/>
      <c r="K177" s="204"/>
      <c r="L177" s="205"/>
    </row>
    <row r="178" spans="1:12" ht="15.75" thickBot="1" x14ac:dyDescent="0.3">
      <c r="A178" s="349"/>
      <c r="B178" s="350"/>
      <c r="C178" s="350"/>
      <c r="D178" s="351"/>
      <c r="E178" s="352"/>
      <c r="F178" s="353"/>
      <c r="G178" s="351"/>
      <c r="H178" s="354"/>
    </row>
    <row r="180" spans="1:12" x14ac:dyDescent="0.25">
      <c r="F180" s="209"/>
    </row>
  </sheetData>
  <mergeCells count="4">
    <mergeCell ref="A177:F177"/>
    <mergeCell ref="A4:H4"/>
    <mergeCell ref="A5:H5"/>
    <mergeCell ref="C9:E9"/>
  </mergeCells>
  <conditionalFormatting sqref="D119 C79 D80:D81">
    <cfRule type="expression" priority="1">
      <formula>$O79=1</formula>
    </cfRule>
  </conditionalFormatting>
  <conditionalFormatting sqref="D76">
    <cfRule type="expression" priority="2">
      <formula>$O76=1</formula>
    </cfRule>
  </conditionalFormatting>
  <conditionalFormatting sqref="A82">
    <cfRule type="expression" priority="3">
      <formula>$O82=1</formula>
    </cfRule>
  </conditionalFormatting>
  <conditionalFormatting sqref="A76">
    <cfRule type="expression" priority="4">
      <formula>$O76=1</formula>
    </cfRule>
  </conditionalFormatting>
  <conditionalFormatting sqref="C82">
    <cfRule type="expression" priority="5">
      <formula>$O82=1</formula>
    </cfRule>
  </conditionalFormatting>
  <printOptions horizontalCentered="1" verticalCentered="1"/>
  <pageMargins left="0.51181102362204722" right="0.51181102362204722" top="0.78740157480314965" bottom="0.78740157480314965" header="0.31496062992125984" footer="0.31496062992125984"/>
  <pageSetup paperSize="9" scale="65" orientation="portrait" r:id="rId1"/>
  <headerFooter scaleWithDoc="0">
    <oddFooter>&amp;R&amp;"Swis721 LtEx BT,Light Itálico"&amp;12&amp;P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opLeftCell="A154" zoomScale="84" zoomScaleNormal="84" workbookViewId="0">
      <selection activeCell="C158" sqref="C158"/>
    </sheetView>
  </sheetViews>
  <sheetFormatPr defaultRowHeight="15" x14ac:dyDescent="0.25"/>
  <cols>
    <col min="1" max="1" width="14.28515625"/>
    <col min="2" max="2" width="13.28515625"/>
    <col min="3" max="3" width="45.42578125"/>
    <col min="4" max="6" width="8.7109375"/>
    <col min="7" max="8" width="11.28515625"/>
    <col min="9" max="9" width="13.28515625"/>
    <col min="10" max="1025" width="8.7109375"/>
  </cols>
  <sheetData>
    <row r="1" spans="1:8" ht="18" customHeight="1" x14ac:dyDescent="0.25">
      <c r="A1" s="15" t="s">
        <v>116</v>
      </c>
      <c r="B1" s="16"/>
      <c r="C1" s="16"/>
      <c r="D1" s="16"/>
      <c r="E1" s="16"/>
      <c r="F1" s="16"/>
      <c r="G1" s="16"/>
      <c r="H1" s="17"/>
    </row>
    <row r="2" spans="1:8" ht="18.75" customHeight="1" x14ac:dyDescent="0.25">
      <c r="A2" s="225" t="s">
        <v>117</v>
      </c>
      <c r="B2" s="225"/>
      <c r="C2" s="225"/>
      <c r="D2" s="225"/>
      <c r="E2" s="225"/>
      <c r="F2" s="225"/>
      <c r="G2" s="225"/>
      <c r="H2" s="225"/>
    </row>
    <row r="3" spans="1:8" ht="18" customHeight="1" x14ac:dyDescent="0.25">
      <c r="A3" s="226" t="s">
        <v>118</v>
      </c>
      <c r="B3" s="226"/>
      <c r="C3" s="226"/>
      <c r="D3" s="226"/>
      <c r="E3" s="226"/>
      <c r="F3" s="226"/>
      <c r="G3" s="226"/>
      <c r="H3" s="226"/>
    </row>
    <row r="4" spans="1:8" ht="18" x14ac:dyDescent="0.25">
      <c r="A4" s="18"/>
      <c r="B4" s="19"/>
      <c r="C4" s="19"/>
      <c r="D4" s="19"/>
      <c r="E4" s="19"/>
      <c r="F4" s="19"/>
      <c r="G4" s="19"/>
      <c r="H4" s="20"/>
    </row>
    <row r="5" spans="1:8" x14ac:dyDescent="0.25">
      <c r="A5" s="21"/>
      <c r="B5" s="22"/>
      <c r="C5" s="2"/>
      <c r="D5" s="2"/>
      <c r="E5" s="2"/>
      <c r="F5" s="4"/>
      <c r="G5" s="4"/>
      <c r="H5" s="4"/>
    </row>
    <row r="6" spans="1:8" ht="15" customHeight="1" x14ac:dyDescent="0.25">
      <c r="A6" s="23" t="s">
        <v>1</v>
      </c>
      <c r="B6" s="227" t="s">
        <v>119</v>
      </c>
      <c r="C6" s="227"/>
      <c r="D6" s="24"/>
      <c r="E6" s="24"/>
      <c r="F6" s="25"/>
      <c r="G6" s="25"/>
      <c r="H6" s="26"/>
    </row>
    <row r="7" spans="1:8" ht="15" customHeight="1" x14ac:dyDescent="0.25">
      <c r="A7" s="27" t="s">
        <v>2</v>
      </c>
      <c r="B7" s="228" t="s">
        <v>120</v>
      </c>
      <c r="C7" s="228"/>
      <c r="D7" s="28"/>
      <c r="E7" s="28"/>
      <c r="F7" s="28"/>
      <c r="G7" s="28"/>
      <c r="H7" s="29"/>
    </row>
    <row r="8" spans="1:8" x14ac:dyDescent="0.25">
      <c r="A8" s="30" t="s">
        <v>5</v>
      </c>
      <c r="B8" s="31"/>
      <c r="C8" s="31"/>
      <c r="D8" s="31"/>
      <c r="E8" s="31"/>
      <c r="F8" s="31"/>
      <c r="G8" s="32"/>
      <c r="H8" s="33"/>
    </row>
    <row r="9" spans="1:8" x14ac:dyDescent="0.25">
      <c r="A9" s="3"/>
      <c r="B9" s="3"/>
      <c r="C9" s="3"/>
      <c r="D9" s="3"/>
      <c r="E9" s="3"/>
      <c r="F9" s="3"/>
      <c r="G9" s="3"/>
      <c r="H9" s="3"/>
    </row>
    <row r="10" spans="1:8" ht="25.5" x14ac:dyDescent="0.25">
      <c r="A10" s="34" t="s">
        <v>7</v>
      </c>
      <c r="B10" s="35"/>
      <c r="C10" s="36" t="s">
        <v>9</v>
      </c>
      <c r="D10" s="34" t="s">
        <v>121</v>
      </c>
      <c r="E10" s="34" t="s">
        <v>10</v>
      </c>
      <c r="F10" s="34" t="s">
        <v>122</v>
      </c>
      <c r="G10" s="37" t="s">
        <v>123</v>
      </c>
      <c r="H10" s="37" t="s">
        <v>14</v>
      </c>
    </row>
    <row r="11" spans="1:8" x14ac:dyDescent="0.25">
      <c r="A11" s="38">
        <v>15</v>
      </c>
      <c r="B11" s="39"/>
      <c r="C11" s="39" t="s">
        <v>45</v>
      </c>
      <c r="D11" s="39"/>
      <c r="E11" s="39"/>
      <c r="F11" s="39"/>
      <c r="G11" s="39"/>
      <c r="H11" s="40"/>
    </row>
    <row r="12" spans="1:8" x14ac:dyDescent="0.25">
      <c r="A12" s="41" t="s">
        <v>124</v>
      </c>
      <c r="B12" s="42"/>
      <c r="C12" s="42" t="s">
        <v>46</v>
      </c>
      <c r="D12" s="42"/>
      <c r="E12" s="42"/>
      <c r="F12" s="42"/>
      <c r="G12" s="42"/>
      <c r="H12" s="43"/>
    </row>
    <row r="13" spans="1:8" ht="38.25" x14ac:dyDescent="0.25">
      <c r="A13" s="44" t="s">
        <v>125</v>
      </c>
      <c r="B13" s="45" t="s">
        <v>47</v>
      </c>
      <c r="C13" s="45" t="s">
        <v>48</v>
      </c>
      <c r="D13" s="46" t="s">
        <v>126</v>
      </c>
      <c r="E13" s="46" t="s">
        <v>15</v>
      </c>
      <c r="F13" s="47">
        <v>55</v>
      </c>
      <c r="G13" s="47">
        <f>SUM(H14:H16)</f>
        <v>12.1</v>
      </c>
      <c r="H13" s="48">
        <f t="shared" ref="H13:H20" si="0">G13*F13</f>
        <v>665.5</v>
      </c>
    </row>
    <row r="14" spans="1:8" ht="25.5" x14ac:dyDescent="0.25">
      <c r="A14" s="49" t="s">
        <v>127</v>
      </c>
      <c r="B14" s="42" t="s">
        <v>128</v>
      </c>
      <c r="C14" s="50" t="s">
        <v>129</v>
      </c>
      <c r="D14" s="51" t="s">
        <v>130</v>
      </c>
      <c r="E14" s="51" t="s">
        <v>15</v>
      </c>
      <c r="F14" s="52">
        <v>1</v>
      </c>
      <c r="G14" s="52">
        <v>6.55</v>
      </c>
      <c r="H14" s="53">
        <f t="shared" si="0"/>
        <v>6.55</v>
      </c>
    </row>
    <row r="15" spans="1:8" ht="25.5" x14ac:dyDescent="0.25">
      <c r="A15" s="49">
        <v>851</v>
      </c>
      <c r="B15" s="42" t="s">
        <v>131</v>
      </c>
      <c r="C15" s="50" t="s">
        <v>132</v>
      </c>
      <c r="D15" s="51" t="s">
        <v>130</v>
      </c>
      <c r="E15" s="51" t="s">
        <v>95</v>
      </c>
      <c r="F15" s="52">
        <v>3</v>
      </c>
      <c r="G15" s="52">
        <v>0.62</v>
      </c>
      <c r="H15" s="53">
        <f t="shared" si="0"/>
        <v>1.8599999999999999</v>
      </c>
    </row>
    <row r="16" spans="1:8" x14ac:dyDescent="0.25">
      <c r="A16" s="49">
        <v>2436</v>
      </c>
      <c r="B16" s="42" t="s">
        <v>131</v>
      </c>
      <c r="C16" s="50" t="s">
        <v>133</v>
      </c>
      <c r="D16" s="51" t="s">
        <v>134</v>
      </c>
      <c r="E16" s="51" t="s">
        <v>16</v>
      </c>
      <c r="F16" s="52">
        <v>0.25</v>
      </c>
      <c r="G16" s="52">
        <v>14.76</v>
      </c>
      <c r="H16" s="53">
        <f t="shared" si="0"/>
        <v>3.69</v>
      </c>
    </row>
    <row r="17" spans="1:9" ht="38.25" x14ac:dyDescent="0.25">
      <c r="A17" s="54" t="s">
        <v>125</v>
      </c>
      <c r="B17" s="55" t="s">
        <v>49</v>
      </c>
      <c r="C17" s="55" t="s">
        <v>50</v>
      </c>
      <c r="D17" s="56" t="s">
        <v>126</v>
      </c>
      <c r="E17" s="56" t="s">
        <v>15</v>
      </c>
      <c r="F17" s="57">
        <v>3</v>
      </c>
      <c r="G17" s="47">
        <f>SUM(H18:H20)</f>
        <v>12.1</v>
      </c>
      <c r="H17" s="48">
        <f t="shared" si="0"/>
        <v>36.299999999999997</v>
      </c>
    </row>
    <row r="18" spans="1:9" ht="25.5" x14ac:dyDescent="0.25">
      <c r="A18" s="49" t="s">
        <v>135</v>
      </c>
      <c r="B18" s="42" t="s">
        <v>128</v>
      </c>
      <c r="C18" s="50" t="s">
        <v>136</v>
      </c>
      <c r="D18" s="51" t="s">
        <v>130</v>
      </c>
      <c r="E18" s="51" t="s">
        <v>15</v>
      </c>
      <c r="F18" s="52">
        <v>1</v>
      </c>
      <c r="G18" s="52">
        <v>6.55</v>
      </c>
      <c r="H18" s="53">
        <f t="shared" si="0"/>
        <v>6.55</v>
      </c>
    </row>
    <row r="19" spans="1:9" ht="25.5" x14ac:dyDescent="0.25">
      <c r="A19" s="49">
        <v>851</v>
      </c>
      <c r="B19" s="42" t="s">
        <v>131</v>
      </c>
      <c r="C19" s="50" t="s">
        <v>132</v>
      </c>
      <c r="D19" s="51" t="s">
        <v>130</v>
      </c>
      <c r="E19" s="51" t="s">
        <v>95</v>
      </c>
      <c r="F19" s="52">
        <v>3</v>
      </c>
      <c r="G19" s="52">
        <v>0.62</v>
      </c>
      <c r="H19" s="53">
        <f t="shared" si="0"/>
        <v>1.8599999999999999</v>
      </c>
    </row>
    <row r="20" spans="1:9" x14ac:dyDescent="0.25">
      <c r="A20" s="49">
        <v>2436</v>
      </c>
      <c r="B20" s="42" t="s">
        <v>131</v>
      </c>
      <c r="C20" s="50" t="s">
        <v>133</v>
      </c>
      <c r="D20" s="51" t="s">
        <v>134</v>
      </c>
      <c r="E20" s="51" t="s">
        <v>16</v>
      </c>
      <c r="F20" s="52">
        <v>0.25</v>
      </c>
      <c r="G20" s="52">
        <v>14.76</v>
      </c>
      <c r="H20" s="53">
        <f t="shared" si="0"/>
        <v>3.69</v>
      </c>
    </row>
    <row r="21" spans="1:9" x14ac:dyDescent="0.25">
      <c r="A21" s="41" t="s">
        <v>137</v>
      </c>
      <c r="B21" s="42"/>
      <c r="C21" s="42" t="s">
        <v>51</v>
      </c>
      <c r="D21" s="42"/>
      <c r="E21" s="42"/>
      <c r="F21" s="42"/>
      <c r="G21" s="42"/>
      <c r="H21" s="43"/>
    </row>
    <row r="22" spans="1:9" ht="114.75" x14ac:dyDescent="0.25">
      <c r="A22" s="54" t="s">
        <v>53</v>
      </c>
      <c r="B22" s="55" t="s">
        <v>54</v>
      </c>
      <c r="C22" s="55" t="s">
        <v>138</v>
      </c>
      <c r="D22" s="56" t="s">
        <v>126</v>
      </c>
      <c r="E22" s="56" t="s">
        <v>15</v>
      </c>
      <c r="F22" s="57">
        <v>1</v>
      </c>
      <c r="G22" s="57">
        <f>SUM(H23:H25)</f>
        <v>67.56</v>
      </c>
      <c r="H22" s="58">
        <f t="shared" ref="H22:H53" si="1">G22*F22</f>
        <v>67.56</v>
      </c>
    </row>
    <row r="23" spans="1:9" ht="127.5" x14ac:dyDescent="0.25">
      <c r="A23" s="49" t="s">
        <v>139</v>
      </c>
      <c r="B23" s="42" t="s">
        <v>128</v>
      </c>
      <c r="C23" s="59" t="s">
        <v>140</v>
      </c>
      <c r="D23" s="60" t="s">
        <v>130</v>
      </c>
      <c r="E23" s="60" t="s">
        <v>15</v>
      </c>
      <c r="F23" s="61">
        <v>1</v>
      </c>
      <c r="G23" s="61">
        <v>0</v>
      </c>
      <c r="H23" s="62">
        <f t="shared" si="1"/>
        <v>0</v>
      </c>
      <c r="I23" t="s">
        <v>141</v>
      </c>
    </row>
    <row r="24" spans="1:9" x14ac:dyDescent="0.25">
      <c r="A24" s="49">
        <v>2436</v>
      </c>
      <c r="B24" s="42"/>
      <c r="C24" s="50" t="s">
        <v>133</v>
      </c>
      <c r="D24" s="51" t="s">
        <v>134</v>
      </c>
      <c r="E24" s="51" t="s">
        <v>16</v>
      </c>
      <c r="F24" s="52">
        <v>2</v>
      </c>
      <c r="G24" s="52">
        <v>14.76</v>
      </c>
      <c r="H24" s="53">
        <f t="shared" si="1"/>
        <v>29.52</v>
      </c>
    </row>
    <row r="25" spans="1:9" x14ac:dyDescent="0.25">
      <c r="A25" s="49">
        <v>2439</v>
      </c>
      <c r="B25" s="42"/>
      <c r="C25" s="50" t="s">
        <v>142</v>
      </c>
      <c r="D25" s="51" t="s">
        <v>134</v>
      </c>
      <c r="E25" s="51" t="s">
        <v>16</v>
      </c>
      <c r="F25" s="52">
        <v>2</v>
      </c>
      <c r="G25" s="52">
        <v>19.02</v>
      </c>
      <c r="H25" s="53">
        <f t="shared" si="1"/>
        <v>38.04</v>
      </c>
    </row>
    <row r="26" spans="1:9" ht="51" x14ac:dyDescent="0.25">
      <c r="A26" s="54" t="s">
        <v>55</v>
      </c>
      <c r="B26" s="55" t="s">
        <v>56</v>
      </c>
      <c r="C26" s="55" t="s">
        <v>57</v>
      </c>
      <c r="D26" s="56" t="s">
        <v>126</v>
      </c>
      <c r="E26" s="56" t="s">
        <v>15</v>
      </c>
      <c r="F26" s="57">
        <v>23</v>
      </c>
      <c r="G26" s="57">
        <f>SUM(H27:H30)</f>
        <v>73.399999999999991</v>
      </c>
      <c r="H26" s="58">
        <f t="shared" si="1"/>
        <v>1688.1999999999998</v>
      </c>
    </row>
    <row r="27" spans="1:9" ht="38.25" x14ac:dyDescent="0.25">
      <c r="A27" s="49" t="s">
        <v>143</v>
      </c>
      <c r="B27" s="42" t="s">
        <v>128</v>
      </c>
      <c r="C27" s="59" t="s">
        <v>144</v>
      </c>
      <c r="D27" s="60" t="s">
        <v>130</v>
      </c>
      <c r="E27" s="60" t="s">
        <v>15</v>
      </c>
      <c r="F27" s="61">
        <v>1</v>
      </c>
      <c r="G27" s="61">
        <f>SUM(H28:H30)</f>
        <v>36.699999999999996</v>
      </c>
      <c r="H27" s="62">
        <f t="shared" si="1"/>
        <v>36.699999999999996</v>
      </c>
      <c r="I27" t="s">
        <v>141</v>
      </c>
    </row>
    <row r="28" spans="1:9" x14ac:dyDescent="0.25">
      <c r="A28" s="49">
        <v>2436</v>
      </c>
      <c r="B28" s="42" t="s">
        <v>131</v>
      </c>
      <c r="C28" s="50" t="s">
        <v>133</v>
      </c>
      <c r="D28" s="51" t="s">
        <v>134</v>
      </c>
      <c r="E28" s="51" t="s">
        <v>16</v>
      </c>
      <c r="F28" s="52">
        <v>1</v>
      </c>
      <c r="G28" s="52">
        <v>14.76</v>
      </c>
      <c r="H28" s="53">
        <f t="shared" si="1"/>
        <v>14.76</v>
      </c>
    </row>
    <row r="29" spans="1:9" x14ac:dyDescent="0.25">
      <c r="A29" s="49">
        <v>2438</v>
      </c>
      <c r="B29" s="42" t="s">
        <v>131</v>
      </c>
      <c r="C29" s="50" t="s">
        <v>145</v>
      </c>
      <c r="D29" s="51" t="s">
        <v>134</v>
      </c>
      <c r="E29" s="51" t="s">
        <v>16</v>
      </c>
      <c r="F29" s="52">
        <v>0.5</v>
      </c>
      <c r="G29" s="52">
        <v>22.64</v>
      </c>
      <c r="H29" s="53">
        <f t="shared" si="1"/>
        <v>11.32</v>
      </c>
    </row>
    <row r="30" spans="1:9" x14ac:dyDescent="0.25">
      <c r="A30" s="49">
        <v>247</v>
      </c>
      <c r="B30" s="42" t="s">
        <v>131</v>
      </c>
      <c r="C30" s="50" t="s">
        <v>146</v>
      </c>
      <c r="D30" s="51" t="s">
        <v>134</v>
      </c>
      <c r="E30" s="51" t="s">
        <v>16</v>
      </c>
      <c r="F30" s="52">
        <v>1</v>
      </c>
      <c r="G30" s="52">
        <v>10.62</v>
      </c>
      <c r="H30" s="53">
        <f t="shared" si="1"/>
        <v>10.62</v>
      </c>
    </row>
    <row r="31" spans="1:9" ht="51" x14ac:dyDescent="0.25">
      <c r="A31" s="54" t="s">
        <v>55</v>
      </c>
      <c r="B31" s="55" t="s">
        <v>58</v>
      </c>
      <c r="C31" s="55" t="s">
        <v>59</v>
      </c>
      <c r="D31" s="56" t="s">
        <v>126</v>
      </c>
      <c r="E31" s="56" t="s">
        <v>15</v>
      </c>
      <c r="F31" s="57">
        <v>3</v>
      </c>
      <c r="G31" s="57">
        <f>SUM(H32:H35)</f>
        <v>36.699999999999996</v>
      </c>
      <c r="H31" s="58">
        <f t="shared" si="1"/>
        <v>110.1</v>
      </c>
    </row>
    <row r="32" spans="1:9" ht="38.25" x14ac:dyDescent="0.25">
      <c r="A32" s="49" t="s">
        <v>147</v>
      </c>
      <c r="B32" s="42" t="s">
        <v>128</v>
      </c>
      <c r="C32" s="59" t="s">
        <v>148</v>
      </c>
      <c r="D32" s="60" t="s">
        <v>130</v>
      </c>
      <c r="E32" s="60" t="s">
        <v>15</v>
      </c>
      <c r="F32" s="61">
        <v>1</v>
      </c>
      <c r="G32" s="61">
        <v>0</v>
      </c>
      <c r="H32" s="63">
        <f t="shared" si="1"/>
        <v>0</v>
      </c>
      <c r="I32" t="s">
        <v>141</v>
      </c>
    </row>
    <row r="33" spans="1:9" x14ac:dyDescent="0.25">
      <c r="A33" s="49">
        <v>2436</v>
      </c>
      <c r="B33" s="42" t="s">
        <v>131</v>
      </c>
      <c r="C33" s="50" t="s">
        <v>133</v>
      </c>
      <c r="D33" s="51" t="s">
        <v>134</v>
      </c>
      <c r="E33" s="51" t="s">
        <v>16</v>
      </c>
      <c r="F33" s="52">
        <v>1</v>
      </c>
      <c r="G33" s="52">
        <v>14.76</v>
      </c>
      <c r="H33" s="64">
        <f t="shared" si="1"/>
        <v>14.76</v>
      </c>
    </row>
    <row r="34" spans="1:9" x14ac:dyDescent="0.25">
      <c r="A34" s="49">
        <v>2438</v>
      </c>
      <c r="B34" s="42" t="s">
        <v>131</v>
      </c>
      <c r="C34" s="50" t="s">
        <v>145</v>
      </c>
      <c r="D34" s="51" t="s">
        <v>134</v>
      </c>
      <c r="E34" s="51" t="s">
        <v>16</v>
      </c>
      <c r="F34" s="52">
        <v>0.5</v>
      </c>
      <c r="G34" s="52">
        <v>22.64</v>
      </c>
      <c r="H34" s="64">
        <f t="shared" si="1"/>
        <v>11.32</v>
      </c>
    </row>
    <row r="35" spans="1:9" x14ac:dyDescent="0.25">
      <c r="A35" s="49">
        <v>247</v>
      </c>
      <c r="B35" s="42" t="s">
        <v>131</v>
      </c>
      <c r="C35" s="50" t="s">
        <v>146</v>
      </c>
      <c r="D35" s="51" t="s">
        <v>134</v>
      </c>
      <c r="E35" s="51" t="s">
        <v>16</v>
      </c>
      <c r="F35" s="52">
        <v>1</v>
      </c>
      <c r="G35" s="52">
        <v>10.62</v>
      </c>
      <c r="H35" s="64">
        <f t="shared" si="1"/>
        <v>10.62</v>
      </c>
    </row>
    <row r="36" spans="1:9" ht="51" x14ac:dyDescent="0.25">
      <c r="A36" s="54" t="s">
        <v>55</v>
      </c>
      <c r="B36" s="55" t="s">
        <v>60</v>
      </c>
      <c r="C36" s="55" t="s">
        <v>61</v>
      </c>
      <c r="D36" s="56" t="s">
        <v>126</v>
      </c>
      <c r="E36" s="56" t="s">
        <v>15</v>
      </c>
      <c r="F36" s="57">
        <v>25</v>
      </c>
      <c r="G36" s="57">
        <f>SUM(H37:H40)</f>
        <v>36.699999999999996</v>
      </c>
      <c r="H36" s="58">
        <f t="shared" si="1"/>
        <v>917.49999999999989</v>
      </c>
    </row>
    <row r="37" spans="1:9" ht="38.25" x14ac:dyDescent="0.25">
      <c r="A37" s="49" t="s">
        <v>149</v>
      </c>
      <c r="B37" s="42" t="s">
        <v>128</v>
      </c>
      <c r="C37" s="59" t="s">
        <v>150</v>
      </c>
      <c r="D37" s="60" t="s">
        <v>130</v>
      </c>
      <c r="E37" s="60" t="s">
        <v>15</v>
      </c>
      <c r="F37" s="61">
        <v>1</v>
      </c>
      <c r="G37" s="61">
        <v>0</v>
      </c>
      <c r="H37" s="63">
        <f t="shared" si="1"/>
        <v>0</v>
      </c>
      <c r="I37" t="s">
        <v>141</v>
      </c>
    </row>
    <row r="38" spans="1:9" x14ac:dyDescent="0.25">
      <c r="A38" s="49">
        <v>2436</v>
      </c>
      <c r="B38" s="42" t="s">
        <v>131</v>
      </c>
      <c r="C38" s="50" t="s">
        <v>133</v>
      </c>
      <c r="D38" s="51" t="s">
        <v>134</v>
      </c>
      <c r="E38" s="51" t="s">
        <v>16</v>
      </c>
      <c r="F38" s="52">
        <v>1</v>
      </c>
      <c r="G38" s="52">
        <v>14.76</v>
      </c>
      <c r="H38" s="64">
        <f t="shared" si="1"/>
        <v>14.76</v>
      </c>
    </row>
    <row r="39" spans="1:9" x14ac:dyDescent="0.25">
      <c r="A39" s="49">
        <v>2438</v>
      </c>
      <c r="B39" s="42" t="s">
        <v>131</v>
      </c>
      <c r="C39" s="50" t="s">
        <v>145</v>
      </c>
      <c r="D39" s="51" t="s">
        <v>134</v>
      </c>
      <c r="E39" s="51" t="s">
        <v>16</v>
      </c>
      <c r="F39" s="52">
        <v>0.5</v>
      </c>
      <c r="G39" s="52">
        <v>22.64</v>
      </c>
      <c r="H39" s="64">
        <f t="shared" si="1"/>
        <v>11.32</v>
      </c>
    </row>
    <row r="40" spans="1:9" x14ac:dyDescent="0.25">
      <c r="A40" s="49">
        <v>247</v>
      </c>
      <c r="B40" s="42" t="s">
        <v>131</v>
      </c>
      <c r="C40" s="50" t="s">
        <v>146</v>
      </c>
      <c r="D40" s="51" t="s">
        <v>134</v>
      </c>
      <c r="E40" s="51" t="s">
        <v>16</v>
      </c>
      <c r="F40" s="52">
        <v>1</v>
      </c>
      <c r="G40" s="52">
        <v>10.62</v>
      </c>
      <c r="H40" s="64">
        <f t="shared" si="1"/>
        <v>10.62</v>
      </c>
    </row>
    <row r="41" spans="1:9" ht="51" x14ac:dyDescent="0.25">
      <c r="A41" s="54" t="s">
        <v>55</v>
      </c>
      <c r="B41" s="55" t="s">
        <v>62</v>
      </c>
      <c r="C41" s="55" t="s">
        <v>63</v>
      </c>
      <c r="D41" s="56" t="s">
        <v>126</v>
      </c>
      <c r="E41" s="56" t="s">
        <v>15</v>
      </c>
      <c r="F41" s="57">
        <v>14</v>
      </c>
      <c r="G41" s="57">
        <f>SUM(H42:H45)</f>
        <v>36.699999999999996</v>
      </c>
      <c r="H41" s="58">
        <f t="shared" si="1"/>
        <v>513.79999999999995</v>
      </c>
    </row>
    <row r="42" spans="1:9" ht="38.25" x14ac:dyDescent="0.25">
      <c r="A42" s="49" t="s">
        <v>151</v>
      </c>
      <c r="B42" s="42" t="s">
        <v>128</v>
      </c>
      <c r="C42" s="59" t="s">
        <v>152</v>
      </c>
      <c r="D42" s="60" t="s">
        <v>130</v>
      </c>
      <c r="E42" s="60" t="s">
        <v>15</v>
      </c>
      <c r="F42" s="61">
        <v>1</v>
      </c>
      <c r="G42" s="61">
        <v>0</v>
      </c>
      <c r="H42" s="63">
        <f t="shared" si="1"/>
        <v>0</v>
      </c>
      <c r="I42" t="s">
        <v>141</v>
      </c>
    </row>
    <row r="43" spans="1:9" x14ac:dyDescent="0.25">
      <c r="A43" s="49">
        <v>2436</v>
      </c>
      <c r="B43" s="42" t="s">
        <v>131</v>
      </c>
      <c r="C43" s="50" t="s">
        <v>133</v>
      </c>
      <c r="D43" s="51" t="s">
        <v>134</v>
      </c>
      <c r="E43" s="51" t="s">
        <v>16</v>
      </c>
      <c r="F43" s="52">
        <v>1</v>
      </c>
      <c r="G43" s="52">
        <v>14.76</v>
      </c>
      <c r="H43" s="64">
        <f t="shared" si="1"/>
        <v>14.76</v>
      </c>
    </row>
    <row r="44" spans="1:9" x14ac:dyDescent="0.25">
      <c r="A44" s="49">
        <v>2438</v>
      </c>
      <c r="B44" s="42" t="s">
        <v>131</v>
      </c>
      <c r="C44" s="50" t="s">
        <v>145</v>
      </c>
      <c r="D44" s="51" t="s">
        <v>134</v>
      </c>
      <c r="E44" s="51" t="s">
        <v>16</v>
      </c>
      <c r="F44" s="52">
        <v>0.5</v>
      </c>
      <c r="G44" s="52">
        <v>22.64</v>
      </c>
      <c r="H44" s="64">
        <f t="shared" si="1"/>
        <v>11.32</v>
      </c>
    </row>
    <row r="45" spans="1:9" x14ac:dyDescent="0.25">
      <c r="A45" s="49">
        <v>247</v>
      </c>
      <c r="B45" s="42" t="s">
        <v>131</v>
      </c>
      <c r="C45" s="50" t="s">
        <v>146</v>
      </c>
      <c r="D45" s="51" t="s">
        <v>134</v>
      </c>
      <c r="E45" s="51" t="s">
        <v>16</v>
      </c>
      <c r="F45" s="52">
        <v>1</v>
      </c>
      <c r="G45" s="52">
        <v>10.62</v>
      </c>
      <c r="H45" s="64">
        <f t="shared" si="1"/>
        <v>10.62</v>
      </c>
    </row>
    <row r="46" spans="1:9" ht="51" x14ac:dyDescent="0.25">
      <c r="A46" s="54" t="s">
        <v>55</v>
      </c>
      <c r="B46" s="55" t="s">
        <v>64</v>
      </c>
      <c r="C46" s="55" t="s">
        <v>65</v>
      </c>
      <c r="D46" s="56" t="s">
        <v>126</v>
      </c>
      <c r="E46" s="56" t="s">
        <v>15</v>
      </c>
      <c r="F46" s="57">
        <v>5</v>
      </c>
      <c r="G46" s="57">
        <f>SUM(H47:H50)</f>
        <v>36.699999999999996</v>
      </c>
      <c r="H46" s="58">
        <f t="shared" si="1"/>
        <v>183.49999999999997</v>
      </c>
    </row>
    <row r="47" spans="1:9" ht="38.25" x14ac:dyDescent="0.25">
      <c r="A47" s="49" t="s">
        <v>153</v>
      </c>
      <c r="B47" s="42" t="s">
        <v>128</v>
      </c>
      <c r="C47" s="59" t="s">
        <v>154</v>
      </c>
      <c r="D47" s="60" t="s">
        <v>130</v>
      </c>
      <c r="E47" s="60" t="s">
        <v>15</v>
      </c>
      <c r="F47" s="61">
        <v>1</v>
      </c>
      <c r="G47" s="61">
        <v>0</v>
      </c>
      <c r="H47" s="63">
        <f t="shared" si="1"/>
        <v>0</v>
      </c>
      <c r="I47" t="s">
        <v>141</v>
      </c>
    </row>
    <row r="48" spans="1:9" x14ac:dyDescent="0.25">
      <c r="A48" s="49">
        <v>2436</v>
      </c>
      <c r="B48" s="42" t="s">
        <v>131</v>
      </c>
      <c r="C48" s="50" t="s">
        <v>133</v>
      </c>
      <c r="D48" s="51" t="s">
        <v>134</v>
      </c>
      <c r="E48" s="51" t="s">
        <v>16</v>
      </c>
      <c r="F48" s="52">
        <v>1</v>
      </c>
      <c r="G48" s="52">
        <v>14.76</v>
      </c>
      <c r="H48" s="64">
        <f t="shared" si="1"/>
        <v>14.76</v>
      </c>
    </row>
    <row r="49" spans="1:9" x14ac:dyDescent="0.25">
      <c r="A49" s="49">
        <v>2438</v>
      </c>
      <c r="B49" s="42" t="s">
        <v>131</v>
      </c>
      <c r="C49" s="50" t="s">
        <v>145</v>
      </c>
      <c r="D49" s="51" t="s">
        <v>134</v>
      </c>
      <c r="E49" s="51" t="s">
        <v>16</v>
      </c>
      <c r="F49" s="52">
        <v>0.5</v>
      </c>
      <c r="G49" s="52">
        <v>22.64</v>
      </c>
      <c r="H49" s="64">
        <f t="shared" si="1"/>
        <v>11.32</v>
      </c>
    </row>
    <row r="50" spans="1:9" x14ac:dyDescent="0.25">
      <c r="A50" s="49">
        <v>247</v>
      </c>
      <c r="B50" s="42" t="s">
        <v>131</v>
      </c>
      <c r="C50" s="50" t="s">
        <v>146</v>
      </c>
      <c r="D50" s="51" t="s">
        <v>134</v>
      </c>
      <c r="E50" s="51" t="s">
        <v>16</v>
      </c>
      <c r="F50" s="52">
        <v>1</v>
      </c>
      <c r="G50" s="52">
        <v>10.62</v>
      </c>
      <c r="H50" s="64">
        <f t="shared" si="1"/>
        <v>10.62</v>
      </c>
    </row>
    <row r="51" spans="1:9" ht="51" x14ac:dyDescent="0.25">
      <c r="A51" s="54" t="s">
        <v>55</v>
      </c>
      <c r="B51" s="55" t="s">
        <v>66</v>
      </c>
      <c r="C51" s="55" t="s">
        <v>67</v>
      </c>
      <c r="D51" s="56" t="s">
        <v>126</v>
      </c>
      <c r="E51" s="56" t="s">
        <v>15</v>
      </c>
      <c r="F51" s="57">
        <v>1</v>
      </c>
      <c r="G51" s="57">
        <f>SUM(H52:H55)</f>
        <v>36.699999999999996</v>
      </c>
      <c r="H51" s="58">
        <f t="shared" si="1"/>
        <v>36.699999999999996</v>
      </c>
    </row>
    <row r="52" spans="1:9" ht="38.25" x14ac:dyDescent="0.25">
      <c r="A52" s="49" t="s">
        <v>151</v>
      </c>
      <c r="B52" s="42" t="s">
        <v>128</v>
      </c>
      <c r="C52" s="59" t="s">
        <v>152</v>
      </c>
      <c r="D52" s="60" t="s">
        <v>130</v>
      </c>
      <c r="E52" s="60" t="s">
        <v>15</v>
      </c>
      <c r="F52" s="61">
        <v>1</v>
      </c>
      <c r="G52" s="61">
        <v>0</v>
      </c>
      <c r="H52" s="63">
        <f t="shared" si="1"/>
        <v>0</v>
      </c>
      <c r="I52" t="s">
        <v>141</v>
      </c>
    </row>
    <row r="53" spans="1:9" x14ac:dyDescent="0.25">
      <c r="A53" s="49">
        <v>2436</v>
      </c>
      <c r="B53" s="42" t="s">
        <v>131</v>
      </c>
      <c r="C53" s="50" t="s">
        <v>133</v>
      </c>
      <c r="D53" s="51" t="s">
        <v>134</v>
      </c>
      <c r="E53" s="51" t="s">
        <v>16</v>
      </c>
      <c r="F53" s="52">
        <v>1</v>
      </c>
      <c r="G53" s="52">
        <v>14.76</v>
      </c>
      <c r="H53" s="64">
        <f t="shared" si="1"/>
        <v>14.76</v>
      </c>
    </row>
    <row r="54" spans="1:9" x14ac:dyDescent="0.25">
      <c r="A54" s="49">
        <v>2438</v>
      </c>
      <c r="B54" s="42" t="s">
        <v>131</v>
      </c>
      <c r="C54" s="50" t="s">
        <v>145</v>
      </c>
      <c r="D54" s="51" t="s">
        <v>134</v>
      </c>
      <c r="E54" s="51" t="s">
        <v>16</v>
      </c>
      <c r="F54" s="52">
        <v>0.5</v>
      </c>
      <c r="G54" s="52">
        <v>22.64</v>
      </c>
      <c r="H54" s="64">
        <f t="shared" ref="H54:H85" si="2">G54*F54</f>
        <v>11.32</v>
      </c>
    </row>
    <row r="55" spans="1:9" x14ac:dyDescent="0.25">
      <c r="A55" s="49">
        <v>247</v>
      </c>
      <c r="B55" s="42" t="s">
        <v>131</v>
      </c>
      <c r="C55" s="50" t="s">
        <v>146</v>
      </c>
      <c r="D55" s="51" t="s">
        <v>134</v>
      </c>
      <c r="E55" s="51" t="s">
        <v>16</v>
      </c>
      <c r="F55" s="52">
        <v>1</v>
      </c>
      <c r="G55" s="52">
        <v>10.62</v>
      </c>
      <c r="H55" s="64">
        <f t="shared" si="2"/>
        <v>10.62</v>
      </c>
    </row>
    <row r="56" spans="1:9" ht="51" x14ac:dyDescent="0.25">
      <c r="A56" s="54" t="s">
        <v>55</v>
      </c>
      <c r="B56" s="55" t="s">
        <v>68</v>
      </c>
      <c r="C56" s="55" t="s">
        <v>69</v>
      </c>
      <c r="D56" s="56" t="s">
        <v>126</v>
      </c>
      <c r="E56" s="56" t="s">
        <v>15</v>
      </c>
      <c r="F56" s="57">
        <v>1</v>
      </c>
      <c r="G56" s="57">
        <f>SUM(H57:H60)</f>
        <v>36.699999999999996</v>
      </c>
      <c r="H56" s="58">
        <f t="shared" si="2"/>
        <v>36.699999999999996</v>
      </c>
    </row>
    <row r="57" spans="1:9" ht="38.25" x14ac:dyDescent="0.25">
      <c r="A57" s="49" t="s">
        <v>155</v>
      </c>
      <c r="B57" s="42" t="s">
        <v>128</v>
      </c>
      <c r="C57" s="59" t="s">
        <v>156</v>
      </c>
      <c r="D57" s="60" t="s">
        <v>130</v>
      </c>
      <c r="E57" s="60" t="s">
        <v>15</v>
      </c>
      <c r="F57" s="61">
        <v>1</v>
      </c>
      <c r="G57" s="61">
        <v>0</v>
      </c>
      <c r="H57" s="63">
        <f t="shared" si="2"/>
        <v>0</v>
      </c>
      <c r="I57" t="s">
        <v>141</v>
      </c>
    </row>
    <row r="58" spans="1:9" x14ac:dyDescent="0.25">
      <c r="A58" s="49">
        <v>2436</v>
      </c>
      <c r="B58" s="42" t="s">
        <v>131</v>
      </c>
      <c r="C58" s="50" t="s">
        <v>133</v>
      </c>
      <c r="D58" s="51" t="s">
        <v>134</v>
      </c>
      <c r="E58" s="51" t="s">
        <v>16</v>
      </c>
      <c r="F58" s="52">
        <v>1</v>
      </c>
      <c r="G58" s="52">
        <v>14.76</v>
      </c>
      <c r="H58" s="64">
        <f t="shared" si="2"/>
        <v>14.76</v>
      </c>
    </row>
    <row r="59" spans="1:9" x14ac:dyDescent="0.25">
      <c r="A59" s="49">
        <v>2438</v>
      </c>
      <c r="B59" s="42" t="s">
        <v>131</v>
      </c>
      <c r="C59" s="50" t="s">
        <v>145</v>
      </c>
      <c r="D59" s="51" t="s">
        <v>134</v>
      </c>
      <c r="E59" s="51" t="s">
        <v>16</v>
      </c>
      <c r="F59" s="52">
        <v>0.5</v>
      </c>
      <c r="G59" s="52">
        <v>22.64</v>
      </c>
      <c r="H59" s="64">
        <f t="shared" si="2"/>
        <v>11.32</v>
      </c>
    </row>
    <row r="60" spans="1:9" x14ac:dyDescent="0.25">
      <c r="A60" s="49">
        <v>247</v>
      </c>
      <c r="B60" s="42" t="s">
        <v>131</v>
      </c>
      <c r="C60" s="50" t="s">
        <v>146</v>
      </c>
      <c r="D60" s="51" t="s">
        <v>134</v>
      </c>
      <c r="E60" s="51" t="s">
        <v>16</v>
      </c>
      <c r="F60" s="52">
        <v>1</v>
      </c>
      <c r="G60" s="52">
        <v>10.62</v>
      </c>
      <c r="H60" s="64">
        <f t="shared" si="2"/>
        <v>10.62</v>
      </c>
    </row>
    <row r="61" spans="1:9" ht="51" x14ac:dyDescent="0.25">
      <c r="A61" s="54" t="s">
        <v>55</v>
      </c>
      <c r="B61" s="55" t="s">
        <v>70</v>
      </c>
      <c r="C61" s="55" t="s">
        <v>71</v>
      </c>
      <c r="D61" s="56" t="s">
        <v>126</v>
      </c>
      <c r="E61" s="56" t="s">
        <v>15</v>
      </c>
      <c r="F61" s="57">
        <v>1</v>
      </c>
      <c r="G61" s="57">
        <f>SUM(H62:H65)</f>
        <v>36.699999999999996</v>
      </c>
      <c r="H61" s="58">
        <f t="shared" si="2"/>
        <v>36.699999999999996</v>
      </c>
    </row>
    <row r="62" spans="1:9" ht="38.25" x14ac:dyDescent="0.25">
      <c r="A62" s="49" t="s">
        <v>157</v>
      </c>
      <c r="B62" s="42" t="s">
        <v>128</v>
      </c>
      <c r="C62" s="59" t="s">
        <v>158</v>
      </c>
      <c r="D62" s="60" t="s">
        <v>130</v>
      </c>
      <c r="E62" s="60" t="s">
        <v>15</v>
      </c>
      <c r="F62" s="61">
        <v>1</v>
      </c>
      <c r="G62" s="61">
        <v>0</v>
      </c>
      <c r="H62" s="63">
        <f t="shared" si="2"/>
        <v>0</v>
      </c>
      <c r="I62" t="s">
        <v>141</v>
      </c>
    </row>
    <row r="63" spans="1:9" x14ac:dyDescent="0.25">
      <c r="A63" s="49">
        <v>2436</v>
      </c>
      <c r="B63" s="42" t="s">
        <v>131</v>
      </c>
      <c r="C63" s="50" t="s">
        <v>133</v>
      </c>
      <c r="D63" s="51" t="s">
        <v>134</v>
      </c>
      <c r="E63" s="51" t="s">
        <v>16</v>
      </c>
      <c r="F63" s="52">
        <v>1</v>
      </c>
      <c r="G63" s="52">
        <v>14.76</v>
      </c>
      <c r="H63" s="64">
        <f t="shared" si="2"/>
        <v>14.76</v>
      </c>
    </row>
    <row r="64" spans="1:9" x14ac:dyDescent="0.25">
      <c r="A64" s="49">
        <v>2438</v>
      </c>
      <c r="B64" s="42" t="s">
        <v>131</v>
      </c>
      <c r="C64" s="50" t="s">
        <v>145</v>
      </c>
      <c r="D64" s="51" t="s">
        <v>134</v>
      </c>
      <c r="E64" s="51" t="s">
        <v>16</v>
      </c>
      <c r="F64" s="52">
        <v>0.5</v>
      </c>
      <c r="G64" s="52">
        <v>22.64</v>
      </c>
      <c r="H64" s="64">
        <f t="shared" si="2"/>
        <v>11.32</v>
      </c>
    </row>
    <row r="65" spans="1:9" x14ac:dyDescent="0.25">
      <c r="A65" s="49">
        <v>247</v>
      </c>
      <c r="B65" s="42" t="s">
        <v>131</v>
      </c>
      <c r="C65" s="50" t="s">
        <v>146</v>
      </c>
      <c r="D65" s="51" t="s">
        <v>134</v>
      </c>
      <c r="E65" s="51" t="s">
        <v>16</v>
      </c>
      <c r="F65" s="52">
        <v>1</v>
      </c>
      <c r="G65" s="52">
        <v>10.62</v>
      </c>
      <c r="H65" s="64">
        <f t="shared" si="2"/>
        <v>10.62</v>
      </c>
    </row>
    <row r="66" spans="1:9" ht="76.5" x14ac:dyDescent="0.25">
      <c r="A66" s="54" t="s">
        <v>72</v>
      </c>
      <c r="B66" s="55" t="s">
        <v>73</v>
      </c>
      <c r="C66" s="55" t="s">
        <v>159</v>
      </c>
      <c r="D66" s="56" t="s">
        <v>126</v>
      </c>
      <c r="E66" s="56" t="s">
        <v>15</v>
      </c>
      <c r="F66" s="57">
        <v>42</v>
      </c>
      <c r="G66" s="57">
        <f>SUM(H67:H70)</f>
        <v>36.699999999999996</v>
      </c>
      <c r="H66" s="58">
        <f t="shared" si="2"/>
        <v>1541.3999999999999</v>
      </c>
    </row>
    <row r="67" spans="1:9" ht="38.25" x14ac:dyDescent="0.25">
      <c r="A67" s="49" t="s">
        <v>160</v>
      </c>
      <c r="B67" s="42" t="s">
        <v>128</v>
      </c>
      <c r="C67" s="59" t="s">
        <v>161</v>
      </c>
      <c r="D67" s="60" t="s">
        <v>130</v>
      </c>
      <c r="E67" s="60" t="s">
        <v>15</v>
      </c>
      <c r="F67" s="61">
        <v>1</v>
      </c>
      <c r="G67" s="61">
        <v>0</v>
      </c>
      <c r="H67" s="63">
        <f t="shared" si="2"/>
        <v>0</v>
      </c>
      <c r="I67" t="s">
        <v>141</v>
      </c>
    </row>
    <row r="68" spans="1:9" x14ac:dyDescent="0.25">
      <c r="A68" s="49">
        <v>2436</v>
      </c>
      <c r="B68" s="42" t="s">
        <v>131</v>
      </c>
      <c r="C68" s="50" t="s">
        <v>133</v>
      </c>
      <c r="D68" s="51" t="s">
        <v>134</v>
      </c>
      <c r="E68" s="51" t="s">
        <v>16</v>
      </c>
      <c r="F68" s="52">
        <v>1</v>
      </c>
      <c r="G68" s="52">
        <v>14.76</v>
      </c>
      <c r="H68" s="64">
        <f t="shared" si="2"/>
        <v>14.76</v>
      </c>
    </row>
    <row r="69" spans="1:9" x14ac:dyDescent="0.25">
      <c r="A69" s="49">
        <v>2438</v>
      </c>
      <c r="B69" s="42" t="s">
        <v>131</v>
      </c>
      <c r="C69" s="50" t="s">
        <v>145</v>
      </c>
      <c r="D69" s="51" t="s">
        <v>134</v>
      </c>
      <c r="E69" s="51" t="s">
        <v>16</v>
      </c>
      <c r="F69" s="52">
        <v>0.5</v>
      </c>
      <c r="G69" s="52">
        <v>22.64</v>
      </c>
      <c r="H69" s="64">
        <f t="shared" si="2"/>
        <v>11.32</v>
      </c>
    </row>
    <row r="70" spans="1:9" x14ac:dyDescent="0.25">
      <c r="A70" s="49">
        <v>247</v>
      </c>
      <c r="B70" s="42" t="s">
        <v>131</v>
      </c>
      <c r="C70" s="50" t="s">
        <v>146</v>
      </c>
      <c r="D70" s="51" t="s">
        <v>134</v>
      </c>
      <c r="E70" s="51" t="s">
        <v>16</v>
      </c>
      <c r="F70" s="52">
        <v>1</v>
      </c>
      <c r="G70" s="52">
        <v>10.62</v>
      </c>
      <c r="H70" s="64">
        <f t="shared" si="2"/>
        <v>10.62</v>
      </c>
    </row>
    <row r="71" spans="1:9" ht="89.25" x14ac:dyDescent="0.25">
      <c r="A71" s="54" t="s">
        <v>72</v>
      </c>
      <c r="B71" s="55" t="s">
        <v>74</v>
      </c>
      <c r="C71" s="55" t="s">
        <v>162</v>
      </c>
      <c r="D71" s="56" t="s">
        <v>126</v>
      </c>
      <c r="E71" s="56" t="s">
        <v>15</v>
      </c>
      <c r="F71" s="57">
        <v>3</v>
      </c>
      <c r="G71" s="57">
        <f>SUM(H72:H75)</f>
        <v>36.699999999999996</v>
      </c>
      <c r="H71" s="58">
        <f t="shared" si="2"/>
        <v>110.1</v>
      </c>
    </row>
    <row r="72" spans="1:9" ht="38.25" x14ac:dyDescent="0.25">
      <c r="A72" s="49" t="s">
        <v>163</v>
      </c>
      <c r="B72" s="42" t="s">
        <v>128</v>
      </c>
      <c r="C72" s="59" t="s">
        <v>164</v>
      </c>
      <c r="D72" s="60" t="s">
        <v>130</v>
      </c>
      <c r="E72" s="60" t="s">
        <v>15</v>
      </c>
      <c r="F72" s="61">
        <v>1</v>
      </c>
      <c r="G72" s="65">
        <v>0</v>
      </c>
      <c r="H72" s="63">
        <f t="shared" si="2"/>
        <v>0</v>
      </c>
      <c r="I72" t="s">
        <v>141</v>
      </c>
    </row>
    <row r="73" spans="1:9" x14ac:dyDescent="0.25">
      <c r="A73" s="49">
        <v>2436</v>
      </c>
      <c r="B73" s="42" t="s">
        <v>131</v>
      </c>
      <c r="C73" s="50" t="s">
        <v>133</v>
      </c>
      <c r="D73" s="51" t="s">
        <v>134</v>
      </c>
      <c r="E73" s="51" t="s">
        <v>16</v>
      </c>
      <c r="F73" s="52">
        <v>1</v>
      </c>
      <c r="G73" s="52">
        <v>14.76</v>
      </c>
      <c r="H73" s="64">
        <f t="shared" si="2"/>
        <v>14.76</v>
      </c>
    </row>
    <row r="74" spans="1:9" x14ac:dyDescent="0.25">
      <c r="A74" s="49">
        <v>2438</v>
      </c>
      <c r="B74" s="42" t="s">
        <v>131</v>
      </c>
      <c r="C74" s="50" t="s">
        <v>145</v>
      </c>
      <c r="D74" s="51" t="s">
        <v>134</v>
      </c>
      <c r="E74" s="51" t="s">
        <v>16</v>
      </c>
      <c r="F74" s="52">
        <v>0.5</v>
      </c>
      <c r="G74" s="52">
        <v>22.64</v>
      </c>
      <c r="H74" s="64">
        <f t="shared" si="2"/>
        <v>11.32</v>
      </c>
    </row>
    <row r="75" spans="1:9" x14ac:dyDescent="0.25">
      <c r="A75" s="49">
        <v>247</v>
      </c>
      <c r="B75" s="42" t="s">
        <v>131</v>
      </c>
      <c r="C75" s="50" t="s">
        <v>146</v>
      </c>
      <c r="D75" s="51" t="s">
        <v>134</v>
      </c>
      <c r="E75" s="51" t="s">
        <v>16</v>
      </c>
      <c r="F75" s="52">
        <v>1</v>
      </c>
      <c r="G75" s="52">
        <v>10.62</v>
      </c>
      <c r="H75" s="64">
        <f t="shared" si="2"/>
        <v>10.62</v>
      </c>
    </row>
    <row r="76" spans="1:9" ht="63.75" x14ac:dyDescent="0.25">
      <c r="A76" s="54" t="s">
        <v>72</v>
      </c>
      <c r="B76" s="55" t="s">
        <v>75</v>
      </c>
      <c r="C76" s="55" t="s">
        <v>165</v>
      </c>
      <c r="D76" s="56" t="s">
        <v>126</v>
      </c>
      <c r="E76" s="56" t="s">
        <v>15</v>
      </c>
      <c r="F76" s="57">
        <v>4</v>
      </c>
      <c r="G76" s="57">
        <f>SUM(H77:H80)</f>
        <v>36.699999999999996</v>
      </c>
      <c r="H76" s="58">
        <f t="shared" si="2"/>
        <v>146.79999999999998</v>
      </c>
    </row>
    <row r="77" spans="1:9" ht="38.25" x14ac:dyDescent="0.25">
      <c r="A77" s="49" t="s">
        <v>163</v>
      </c>
      <c r="B77" s="42" t="s">
        <v>128</v>
      </c>
      <c r="C77" s="59" t="s">
        <v>164</v>
      </c>
      <c r="D77" s="60" t="s">
        <v>130</v>
      </c>
      <c r="E77" s="60" t="s">
        <v>15</v>
      </c>
      <c r="F77" s="61">
        <v>1</v>
      </c>
      <c r="G77" s="61">
        <v>0</v>
      </c>
      <c r="H77" s="63">
        <f t="shared" si="2"/>
        <v>0</v>
      </c>
      <c r="I77" t="s">
        <v>141</v>
      </c>
    </row>
    <row r="78" spans="1:9" x14ac:dyDescent="0.25">
      <c r="A78" s="49">
        <v>2436</v>
      </c>
      <c r="B78" s="42" t="s">
        <v>131</v>
      </c>
      <c r="C78" s="50" t="s">
        <v>133</v>
      </c>
      <c r="D78" s="51" t="s">
        <v>134</v>
      </c>
      <c r="E78" s="51" t="s">
        <v>16</v>
      </c>
      <c r="F78" s="52">
        <v>1</v>
      </c>
      <c r="G78" s="52">
        <v>14.76</v>
      </c>
      <c r="H78" s="64">
        <f t="shared" si="2"/>
        <v>14.76</v>
      </c>
    </row>
    <row r="79" spans="1:9" x14ac:dyDescent="0.25">
      <c r="A79" s="49">
        <v>2438</v>
      </c>
      <c r="B79" s="42" t="s">
        <v>131</v>
      </c>
      <c r="C79" s="50" t="s">
        <v>145</v>
      </c>
      <c r="D79" s="51" t="s">
        <v>134</v>
      </c>
      <c r="E79" s="51" t="s">
        <v>16</v>
      </c>
      <c r="F79" s="52">
        <v>0.5</v>
      </c>
      <c r="G79" s="52">
        <v>22.64</v>
      </c>
      <c r="H79" s="64">
        <f t="shared" si="2"/>
        <v>11.32</v>
      </c>
    </row>
    <row r="80" spans="1:9" x14ac:dyDescent="0.25">
      <c r="A80" s="49">
        <v>247</v>
      </c>
      <c r="B80" s="42" t="s">
        <v>131</v>
      </c>
      <c r="C80" s="50" t="s">
        <v>146</v>
      </c>
      <c r="D80" s="51" t="s">
        <v>134</v>
      </c>
      <c r="E80" s="51" t="s">
        <v>16</v>
      </c>
      <c r="F80" s="52">
        <v>1</v>
      </c>
      <c r="G80" s="52">
        <v>10.62</v>
      </c>
      <c r="H80" s="64">
        <f t="shared" si="2"/>
        <v>10.62</v>
      </c>
    </row>
    <row r="81" spans="1:9" ht="63.75" x14ac:dyDescent="0.25">
      <c r="A81" s="54" t="s">
        <v>72</v>
      </c>
      <c r="B81" s="55" t="s">
        <v>76</v>
      </c>
      <c r="C81" s="55" t="s">
        <v>166</v>
      </c>
      <c r="D81" s="56" t="s">
        <v>126</v>
      </c>
      <c r="E81" s="56" t="s">
        <v>15</v>
      </c>
      <c r="F81" s="57">
        <v>1</v>
      </c>
      <c r="G81" s="57">
        <f>SUM(H82:H85)</f>
        <v>36.699999999999996</v>
      </c>
      <c r="H81" s="58">
        <f t="shared" si="2"/>
        <v>36.699999999999996</v>
      </c>
    </row>
    <row r="82" spans="1:9" ht="38.25" x14ac:dyDescent="0.25">
      <c r="A82" s="49" t="s">
        <v>163</v>
      </c>
      <c r="B82" s="42" t="s">
        <v>128</v>
      </c>
      <c r="C82" s="59" t="s">
        <v>164</v>
      </c>
      <c r="D82" s="60" t="s">
        <v>130</v>
      </c>
      <c r="E82" s="60" t="s">
        <v>15</v>
      </c>
      <c r="F82" s="61">
        <v>1</v>
      </c>
      <c r="G82" s="61">
        <v>0</v>
      </c>
      <c r="H82" s="63">
        <f t="shared" si="2"/>
        <v>0</v>
      </c>
      <c r="I82" t="s">
        <v>141</v>
      </c>
    </row>
    <row r="83" spans="1:9" x14ac:dyDescent="0.25">
      <c r="A83" s="49">
        <v>2436</v>
      </c>
      <c r="B83" s="42" t="s">
        <v>131</v>
      </c>
      <c r="C83" s="50" t="s">
        <v>133</v>
      </c>
      <c r="D83" s="51" t="s">
        <v>134</v>
      </c>
      <c r="E83" s="51" t="s">
        <v>16</v>
      </c>
      <c r="F83" s="52">
        <v>1</v>
      </c>
      <c r="G83" s="52">
        <v>14.76</v>
      </c>
      <c r="H83" s="64">
        <f t="shared" si="2"/>
        <v>14.76</v>
      </c>
    </row>
    <row r="84" spans="1:9" x14ac:dyDescent="0.25">
      <c r="A84" s="49">
        <v>2438</v>
      </c>
      <c r="B84" s="42" t="s">
        <v>131</v>
      </c>
      <c r="C84" s="50" t="s">
        <v>145</v>
      </c>
      <c r="D84" s="51" t="s">
        <v>134</v>
      </c>
      <c r="E84" s="51" t="s">
        <v>16</v>
      </c>
      <c r="F84" s="52">
        <v>0.5</v>
      </c>
      <c r="G84" s="52">
        <v>22.64</v>
      </c>
      <c r="H84" s="64">
        <f t="shared" si="2"/>
        <v>11.32</v>
      </c>
    </row>
    <row r="85" spans="1:9" x14ac:dyDescent="0.25">
      <c r="A85" s="49">
        <v>247</v>
      </c>
      <c r="B85" s="42" t="s">
        <v>131</v>
      </c>
      <c r="C85" s="50" t="s">
        <v>146</v>
      </c>
      <c r="D85" s="51" t="s">
        <v>134</v>
      </c>
      <c r="E85" s="51" t="s">
        <v>16</v>
      </c>
      <c r="F85" s="52">
        <v>1</v>
      </c>
      <c r="G85" s="52">
        <v>10.62</v>
      </c>
      <c r="H85" s="64">
        <f t="shared" si="2"/>
        <v>10.62</v>
      </c>
    </row>
    <row r="86" spans="1:9" ht="25.5" x14ac:dyDescent="0.25">
      <c r="A86" s="54" t="s">
        <v>77</v>
      </c>
      <c r="B86" s="55" t="s">
        <v>78</v>
      </c>
      <c r="C86" s="55" t="s">
        <v>167</v>
      </c>
      <c r="D86" s="56" t="s">
        <v>126</v>
      </c>
      <c r="E86" s="56" t="s">
        <v>15</v>
      </c>
      <c r="F86" s="57">
        <v>36</v>
      </c>
      <c r="G86" s="57">
        <f>SUM(H87:H89)</f>
        <v>7.613999999999999</v>
      </c>
      <c r="H86" s="58">
        <f t="shared" ref="H86:H117" si="3">G86*F86</f>
        <v>274.10399999999998</v>
      </c>
    </row>
    <row r="87" spans="1:9" x14ac:dyDescent="0.25">
      <c r="A87" s="49" t="s">
        <v>168</v>
      </c>
      <c r="B87" s="42" t="s">
        <v>128</v>
      </c>
      <c r="C87" s="59" t="s">
        <v>167</v>
      </c>
      <c r="D87" s="60" t="s">
        <v>130</v>
      </c>
      <c r="E87" s="60" t="s">
        <v>15</v>
      </c>
      <c r="F87" s="61">
        <v>1</v>
      </c>
      <c r="G87" s="61"/>
      <c r="H87" s="63">
        <f t="shared" si="3"/>
        <v>0</v>
      </c>
      <c r="I87" t="s">
        <v>141</v>
      </c>
    </row>
    <row r="88" spans="1:9" x14ac:dyDescent="0.25">
      <c r="A88" s="49">
        <v>2436</v>
      </c>
      <c r="B88" s="42" t="s">
        <v>131</v>
      </c>
      <c r="C88" s="50" t="s">
        <v>133</v>
      </c>
      <c r="D88" s="51" t="s">
        <v>134</v>
      </c>
      <c r="E88" s="51" t="s">
        <v>16</v>
      </c>
      <c r="F88" s="52">
        <v>0.3</v>
      </c>
      <c r="G88" s="52">
        <v>14.76</v>
      </c>
      <c r="H88" s="64">
        <f t="shared" si="3"/>
        <v>4.4279999999999999</v>
      </c>
    </row>
    <row r="89" spans="1:9" x14ac:dyDescent="0.25">
      <c r="A89" s="49">
        <v>247</v>
      </c>
      <c r="B89" s="42" t="s">
        <v>131</v>
      </c>
      <c r="C89" s="50" t="s">
        <v>146</v>
      </c>
      <c r="D89" s="51" t="s">
        <v>134</v>
      </c>
      <c r="E89" s="51" t="s">
        <v>16</v>
      </c>
      <c r="F89" s="52">
        <v>0.3</v>
      </c>
      <c r="G89" s="52">
        <v>10.62</v>
      </c>
      <c r="H89" s="64">
        <f t="shared" si="3"/>
        <v>3.1859999999999995</v>
      </c>
    </row>
    <row r="90" spans="1:9" ht="51" x14ac:dyDescent="0.25">
      <c r="A90" s="54">
        <v>83492</v>
      </c>
      <c r="B90" s="55" t="s">
        <v>79</v>
      </c>
      <c r="C90" s="55" t="s">
        <v>169</v>
      </c>
      <c r="D90" s="56" t="s">
        <v>126</v>
      </c>
      <c r="E90" s="56" t="s">
        <v>15</v>
      </c>
      <c r="F90" s="57">
        <v>2</v>
      </c>
      <c r="G90" s="57">
        <f>SUM(H91:H93)</f>
        <v>25.38</v>
      </c>
      <c r="H90" s="58">
        <f t="shared" si="3"/>
        <v>50.76</v>
      </c>
    </row>
    <row r="91" spans="1:9" ht="51" x14ac:dyDescent="0.25">
      <c r="A91" s="49">
        <v>14058</v>
      </c>
      <c r="B91" s="42" t="s">
        <v>128</v>
      </c>
      <c r="C91" s="59" t="s">
        <v>169</v>
      </c>
      <c r="D91" s="60" t="s">
        <v>130</v>
      </c>
      <c r="E91" s="60" t="s">
        <v>15</v>
      </c>
      <c r="F91" s="61">
        <v>1</v>
      </c>
      <c r="G91" s="61">
        <v>0</v>
      </c>
      <c r="H91" s="63">
        <f t="shared" si="3"/>
        <v>0</v>
      </c>
      <c r="I91" t="s">
        <v>141</v>
      </c>
    </row>
    <row r="92" spans="1:9" x14ac:dyDescent="0.25">
      <c r="A92" s="49">
        <v>247</v>
      </c>
      <c r="B92" s="42" t="s">
        <v>131</v>
      </c>
      <c r="C92" s="50" t="s">
        <v>146</v>
      </c>
      <c r="D92" s="51" t="s">
        <v>134</v>
      </c>
      <c r="E92" s="51" t="s">
        <v>16</v>
      </c>
      <c r="F92" s="52">
        <v>1</v>
      </c>
      <c r="G92" s="52">
        <v>10.62</v>
      </c>
      <c r="H92" s="64">
        <f t="shared" si="3"/>
        <v>10.62</v>
      </c>
    </row>
    <row r="93" spans="1:9" x14ac:dyDescent="0.25">
      <c r="A93" s="49">
        <v>2436</v>
      </c>
      <c r="B93" s="42" t="s">
        <v>131</v>
      </c>
      <c r="C93" s="50" t="s">
        <v>133</v>
      </c>
      <c r="D93" s="51" t="s">
        <v>134</v>
      </c>
      <c r="E93" s="51" t="s">
        <v>16</v>
      </c>
      <c r="F93" s="52">
        <v>1</v>
      </c>
      <c r="G93" s="52">
        <v>14.76</v>
      </c>
      <c r="H93" s="64">
        <f t="shared" si="3"/>
        <v>14.76</v>
      </c>
    </row>
    <row r="94" spans="1:9" ht="38.25" x14ac:dyDescent="0.25">
      <c r="A94" s="54" t="s">
        <v>80</v>
      </c>
      <c r="B94" s="55" t="s">
        <v>81</v>
      </c>
      <c r="C94" s="55" t="s">
        <v>170</v>
      </c>
      <c r="D94" s="56" t="s">
        <v>126</v>
      </c>
      <c r="E94" s="56" t="s">
        <v>15</v>
      </c>
      <c r="F94" s="57">
        <v>1</v>
      </c>
      <c r="G94" s="57">
        <f>SUM(H95:H97)</f>
        <v>126.89999999999999</v>
      </c>
      <c r="H94" s="58">
        <f t="shared" si="3"/>
        <v>126.89999999999999</v>
      </c>
    </row>
    <row r="95" spans="1:9" ht="25.5" x14ac:dyDescent="0.25">
      <c r="A95" s="49" t="s">
        <v>171</v>
      </c>
      <c r="B95" s="42" t="s">
        <v>128</v>
      </c>
      <c r="C95" s="59" t="s">
        <v>172</v>
      </c>
      <c r="D95" s="60" t="s">
        <v>130</v>
      </c>
      <c r="E95" s="60" t="s">
        <v>15</v>
      </c>
      <c r="F95" s="61">
        <v>1</v>
      </c>
      <c r="G95" s="61">
        <v>0</v>
      </c>
      <c r="H95" s="63">
        <f t="shared" si="3"/>
        <v>0</v>
      </c>
      <c r="I95" t="s">
        <v>141</v>
      </c>
    </row>
    <row r="96" spans="1:9" x14ac:dyDescent="0.25">
      <c r="A96" s="49">
        <v>2436</v>
      </c>
      <c r="B96" s="42" t="s">
        <v>131</v>
      </c>
      <c r="C96" s="50" t="s">
        <v>133</v>
      </c>
      <c r="D96" s="51" t="s">
        <v>134</v>
      </c>
      <c r="E96" s="51" t="s">
        <v>16</v>
      </c>
      <c r="F96" s="52">
        <v>5</v>
      </c>
      <c r="G96" s="52">
        <v>14.76</v>
      </c>
      <c r="H96" s="64">
        <f t="shared" si="3"/>
        <v>73.8</v>
      </c>
    </row>
    <row r="97" spans="1:9" x14ac:dyDescent="0.25">
      <c r="A97" s="49">
        <v>247</v>
      </c>
      <c r="B97" s="42" t="s">
        <v>131</v>
      </c>
      <c r="C97" s="50" t="s">
        <v>146</v>
      </c>
      <c r="D97" s="51" t="s">
        <v>134</v>
      </c>
      <c r="E97" s="51" t="s">
        <v>16</v>
      </c>
      <c r="F97" s="52">
        <v>5</v>
      </c>
      <c r="G97" s="52">
        <v>10.62</v>
      </c>
      <c r="H97" s="64">
        <f t="shared" si="3"/>
        <v>53.099999999999994</v>
      </c>
    </row>
    <row r="98" spans="1:9" ht="38.25" x14ac:dyDescent="0.25">
      <c r="A98" s="54" t="s">
        <v>80</v>
      </c>
      <c r="B98" s="55" t="s">
        <v>82</v>
      </c>
      <c r="C98" s="55" t="s">
        <v>173</v>
      </c>
      <c r="D98" s="56" t="s">
        <v>126</v>
      </c>
      <c r="E98" s="56" t="s">
        <v>15</v>
      </c>
      <c r="F98" s="57">
        <v>1</v>
      </c>
      <c r="G98" s="57">
        <f>SUM(H99:H102)</f>
        <v>126.89999999999999</v>
      </c>
      <c r="H98" s="58">
        <f t="shared" si="3"/>
        <v>126.89999999999999</v>
      </c>
    </row>
    <row r="99" spans="1:9" ht="25.5" x14ac:dyDescent="0.25">
      <c r="A99" s="49" t="s">
        <v>174</v>
      </c>
      <c r="B99" s="42" t="s">
        <v>128</v>
      </c>
      <c r="C99" s="59" t="s">
        <v>175</v>
      </c>
      <c r="D99" s="60" t="s">
        <v>130</v>
      </c>
      <c r="E99" s="60" t="s">
        <v>15</v>
      </c>
      <c r="F99" s="61">
        <v>1</v>
      </c>
      <c r="G99" s="61">
        <v>0</v>
      </c>
      <c r="H99" s="63">
        <f t="shared" si="3"/>
        <v>0</v>
      </c>
      <c r="I99" t="s">
        <v>141</v>
      </c>
    </row>
    <row r="100" spans="1:9" x14ac:dyDescent="0.25">
      <c r="A100" s="49">
        <v>2436</v>
      </c>
      <c r="B100" s="42" t="s">
        <v>131</v>
      </c>
      <c r="C100" s="50" t="s">
        <v>133</v>
      </c>
      <c r="D100" s="51" t="s">
        <v>134</v>
      </c>
      <c r="E100" s="51" t="s">
        <v>16</v>
      </c>
      <c r="F100" s="52">
        <v>5</v>
      </c>
      <c r="G100" s="52">
        <v>14.76</v>
      </c>
      <c r="H100" s="64">
        <f t="shared" si="3"/>
        <v>73.8</v>
      </c>
    </row>
    <row r="101" spans="1:9" x14ac:dyDescent="0.25">
      <c r="A101" s="49">
        <v>247</v>
      </c>
      <c r="B101" s="42" t="s">
        <v>131</v>
      </c>
      <c r="C101" s="50" t="s">
        <v>146</v>
      </c>
      <c r="D101" s="51" t="s">
        <v>134</v>
      </c>
      <c r="E101" s="51" t="s">
        <v>16</v>
      </c>
      <c r="F101" s="52">
        <v>5</v>
      </c>
      <c r="G101" s="52">
        <v>10.62</v>
      </c>
      <c r="H101" s="64">
        <f t="shared" si="3"/>
        <v>53.099999999999994</v>
      </c>
    </row>
    <row r="102" spans="1:9" x14ac:dyDescent="0.25">
      <c r="A102" s="41" t="s">
        <v>176</v>
      </c>
      <c r="B102" s="42" t="s">
        <v>131</v>
      </c>
      <c r="C102" s="42" t="s">
        <v>84</v>
      </c>
      <c r="D102" s="42"/>
      <c r="E102" s="42"/>
      <c r="F102" s="42"/>
      <c r="G102" s="42"/>
      <c r="H102" s="64">
        <f t="shared" si="3"/>
        <v>0</v>
      </c>
    </row>
    <row r="103" spans="1:9" ht="25.5" x14ac:dyDescent="0.25">
      <c r="A103" s="54" t="s">
        <v>85</v>
      </c>
      <c r="B103" s="55" t="s">
        <v>86</v>
      </c>
      <c r="C103" s="55" t="s">
        <v>87</v>
      </c>
      <c r="D103" s="56" t="s">
        <v>126</v>
      </c>
      <c r="E103" s="56" t="s">
        <v>15</v>
      </c>
      <c r="F103" s="57">
        <v>84</v>
      </c>
      <c r="G103" s="57">
        <f>SUM(H104:H106)</f>
        <v>31.193999999999996</v>
      </c>
      <c r="H103" s="58">
        <f t="shared" si="3"/>
        <v>2620.2959999999998</v>
      </c>
    </row>
    <row r="104" spans="1:9" ht="25.5" x14ac:dyDescent="0.25">
      <c r="A104" s="49" t="s">
        <v>177</v>
      </c>
      <c r="B104" s="42" t="s">
        <v>128</v>
      </c>
      <c r="C104" s="59" t="s">
        <v>87</v>
      </c>
      <c r="D104" s="60" t="s">
        <v>130</v>
      </c>
      <c r="E104" s="60" t="s">
        <v>15</v>
      </c>
      <c r="F104" s="61">
        <v>1</v>
      </c>
      <c r="G104" s="61"/>
      <c r="H104" s="63">
        <f t="shared" si="3"/>
        <v>0</v>
      </c>
      <c r="I104" t="s">
        <v>141</v>
      </c>
    </row>
    <row r="105" spans="1:9" x14ac:dyDescent="0.25">
      <c r="A105" s="49">
        <v>2436</v>
      </c>
      <c r="B105" s="42" t="s">
        <v>131</v>
      </c>
      <c r="C105" s="50" t="s">
        <v>133</v>
      </c>
      <c r="D105" s="51" t="s">
        <v>134</v>
      </c>
      <c r="E105" s="51" t="s">
        <v>16</v>
      </c>
      <c r="F105" s="52">
        <v>1.25</v>
      </c>
      <c r="G105" s="52">
        <v>14.76</v>
      </c>
      <c r="H105" s="64">
        <f t="shared" si="3"/>
        <v>18.45</v>
      </c>
    </row>
    <row r="106" spans="1:9" x14ac:dyDescent="0.25">
      <c r="A106" s="49">
        <v>247</v>
      </c>
      <c r="B106" s="42" t="s">
        <v>131</v>
      </c>
      <c r="C106" s="50" t="s">
        <v>146</v>
      </c>
      <c r="D106" s="51" t="s">
        <v>134</v>
      </c>
      <c r="E106" s="51" t="s">
        <v>16</v>
      </c>
      <c r="F106" s="52">
        <v>1.2</v>
      </c>
      <c r="G106" s="52">
        <v>10.62</v>
      </c>
      <c r="H106" s="64">
        <f t="shared" si="3"/>
        <v>12.743999999999998</v>
      </c>
    </row>
    <row r="107" spans="1:9" ht="25.5" x14ac:dyDescent="0.25">
      <c r="A107" s="54" t="s">
        <v>88</v>
      </c>
      <c r="B107" s="55" t="s">
        <v>89</v>
      </c>
      <c r="C107" s="55" t="s">
        <v>90</v>
      </c>
      <c r="D107" s="56" t="s">
        <v>126</v>
      </c>
      <c r="E107" s="56" t="s">
        <v>15</v>
      </c>
      <c r="F107" s="57">
        <v>52</v>
      </c>
      <c r="G107" s="57">
        <f>SUM(H108:H110)</f>
        <v>13.4514</v>
      </c>
      <c r="H107" s="58">
        <f t="shared" si="3"/>
        <v>699.47280000000001</v>
      </c>
    </row>
    <row r="108" spans="1:9" ht="25.5" x14ac:dyDescent="0.25">
      <c r="A108" s="49" t="s">
        <v>178</v>
      </c>
      <c r="B108" s="42" t="s">
        <v>128</v>
      </c>
      <c r="C108" s="59" t="s">
        <v>90</v>
      </c>
      <c r="D108" s="60" t="s">
        <v>130</v>
      </c>
      <c r="E108" s="60" t="s">
        <v>15</v>
      </c>
      <c r="F108" s="61">
        <v>1</v>
      </c>
      <c r="G108" s="61">
        <v>0</v>
      </c>
      <c r="H108" s="63">
        <f t="shared" si="3"/>
        <v>0</v>
      </c>
      <c r="I108" t="s">
        <v>141</v>
      </c>
    </row>
    <row r="109" spans="1:9" x14ac:dyDescent="0.25">
      <c r="A109" s="49">
        <v>2436</v>
      </c>
      <c r="B109" s="42" t="s">
        <v>131</v>
      </c>
      <c r="C109" s="50" t="s">
        <v>133</v>
      </c>
      <c r="D109" s="51" t="s">
        <v>134</v>
      </c>
      <c r="E109" s="51" t="s">
        <v>16</v>
      </c>
      <c r="F109" s="52">
        <v>0.53</v>
      </c>
      <c r="G109" s="52">
        <v>14.76</v>
      </c>
      <c r="H109" s="64">
        <f t="shared" si="3"/>
        <v>7.8228</v>
      </c>
    </row>
    <row r="110" spans="1:9" x14ac:dyDescent="0.25">
      <c r="A110" s="49">
        <v>247</v>
      </c>
      <c r="B110" s="42" t="s">
        <v>131</v>
      </c>
      <c r="C110" s="50" t="s">
        <v>146</v>
      </c>
      <c r="D110" s="51" t="s">
        <v>134</v>
      </c>
      <c r="E110" s="51" t="s">
        <v>16</v>
      </c>
      <c r="F110" s="52">
        <v>0.53</v>
      </c>
      <c r="G110" s="52">
        <v>10.62</v>
      </c>
      <c r="H110" s="64">
        <f t="shared" si="3"/>
        <v>5.6285999999999996</v>
      </c>
    </row>
    <row r="111" spans="1:9" x14ac:dyDescent="0.25">
      <c r="A111" s="41" t="s">
        <v>179</v>
      </c>
      <c r="B111" s="42" t="s">
        <v>131</v>
      </c>
      <c r="C111" s="42" t="s">
        <v>91</v>
      </c>
      <c r="D111" s="42"/>
      <c r="E111" s="42"/>
      <c r="F111" s="42"/>
      <c r="G111" s="42"/>
      <c r="H111" s="64">
        <f t="shared" si="3"/>
        <v>0</v>
      </c>
    </row>
    <row r="112" spans="1:9" ht="25.5" x14ac:dyDescent="0.25">
      <c r="A112" s="54" t="s">
        <v>180</v>
      </c>
      <c r="B112" s="55" t="s">
        <v>181</v>
      </c>
      <c r="C112" s="55" t="s">
        <v>182</v>
      </c>
      <c r="D112" s="56" t="s">
        <v>126</v>
      </c>
      <c r="E112" s="56" t="s">
        <v>95</v>
      </c>
      <c r="F112" s="57">
        <v>1</v>
      </c>
      <c r="G112" s="57">
        <f>SUM(H113:H152)</f>
        <v>24578.876999999993</v>
      </c>
      <c r="H112" s="58">
        <f t="shared" si="3"/>
        <v>24578.876999999993</v>
      </c>
    </row>
    <row r="113" spans="1:9" x14ac:dyDescent="0.25">
      <c r="A113" s="49" t="s">
        <v>183</v>
      </c>
      <c r="B113" s="42" t="s">
        <v>128</v>
      </c>
      <c r="C113" s="50" t="s">
        <v>184</v>
      </c>
      <c r="D113" s="51" t="s">
        <v>130</v>
      </c>
      <c r="E113" s="51" t="s">
        <v>15</v>
      </c>
      <c r="F113" s="52">
        <v>50</v>
      </c>
      <c r="G113" s="52">
        <v>6.66</v>
      </c>
      <c r="H113" s="64">
        <f t="shared" si="3"/>
        <v>333</v>
      </c>
    </row>
    <row r="114" spans="1:9" ht="25.5" x14ac:dyDescent="0.25">
      <c r="A114" s="49" t="s">
        <v>185</v>
      </c>
      <c r="B114" s="42" t="s">
        <v>128</v>
      </c>
      <c r="C114" s="50" t="s">
        <v>186</v>
      </c>
      <c r="D114" s="51" t="s">
        <v>130</v>
      </c>
      <c r="E114" s="51" t="s">
        <v>15</v>
      </c>
      <c r="F114" s="52">
        <v>12</v>
      </c>
      <c r="G114" s="52">
        <v>3.61</v>
      </c>
      <c r="H114" s="64">
        <f t="shared" si="3"/>
        <v>43.32</v>
      </c>
    </row>
    <row r="115" spans="1:9" ht="25.5" x14ac:dyDescent="0.25">
      <c r="A115" s="49" t="s">
        <v>187</v>
      </c>
      <c r="B115" s="42" t="s">
        <v>128</v>
      </c>
      <c r="C115" s="50" t="s">
        <v>188</v>
      </c>
      <c r="D115" s="51" t="s">
        <v>130</v>
      </c>
      <c r="E115" s="51" t="s">
        <v>15</v>
      </c>
      <c r="F115" s="52">
        <v>20</v>
      </c>
      <c r="G115" s="52">
        <v>7.19</v>
      </c>
      <c r="H115" s="64">
        <f t="shared" si="3"/>
        <v>143.80000000000001</v>
      </c>
    </row>
    <row r="116" spans="1:9" ht="25.5" x14ac:dyDescent="0.25">
      <c r="A116" s="49" t="s">
        <v>189</v>
      </c>
      <c r="B116" s="42" t="s">
        <v>128</v>
      </c>
      <c r="C116" s="50" t="s">
        <v>190</v>
      </c>
      <c r="D116" s="51" t="s">
        <v>130</v>
      </c>
      <c r="E116" s="51" t="s">
        <v>15</v>
      </c>
      <c r="F116" s="52">
        <v>3</v>
      </c>
      <c r="G116" s="52">
        <v>3.81</v>
      </c>
      <c r="H116" s="64">
        <f t="shared" si="3"/>
        <v>11.43</v>
      </c>
    </row>
    <row r="117" spans="1:9" x14ac:dyDescent="0.25">
      <c r="A117" s="49" t="s">
        <v>191</v>
      </c>
      <c r="B117" s="42" t="s">
        <v>128</v>
      </c>
      <c r="C117" s="50" t="s">
        <v>192</v>
      </c>
      <c r="D117" s="51" t="s">
        <v>130</v>
      </c>
      <c r="E117" s="51" t="s">
        <v>20</v>
      </c>
      <c r="F117" s="52">
        <v>2086.62</v>
      </c>
      <c r="G117" s="52">
        <v>4.3499999999999996</v>
      </c>
      <c r="H117" s="64">
        <f t="shared" si="3"/>
        <v>9076.7969999999987</v>
      </c>
    </row>
    <row r="118" spans="1:9" ht="38.25" x14ac:dyDescent="0.25">
      <c r="A118" s="49" t="s">
        <v>193</v>
      </c>
      <c r="B118" s="42" t="s">
        <v>128</v>
      </c>
      <c r="C118" s="50" t="s">
        <v>194</v>
      </c>
      <c r="D118" s="51" t="s">
        <v>130</v>
      </c>
      <c r="E118" s="51" t="s">
        <v>15</v>
      </c>
      <c r="F118" s="52">
        <v>16</v>
      </c>
      <c r="G118" s="52">
        <v>15.22</v>
      </c>
      <c r="H118" s="64">
        <f t="shared" ref="H118:H149" si="4">G118*F118</f>
        <v>243.52</v>
      </c>
    </row>
    <row r="119" spans="1:9" ht="38.25" x14ac:dyDescent="0.25">
      <c r="A119" s="49" t="s">
        <v>195</v>
      </c>
      <c r="B119" s="42" t="s">
        <v>128</v>
      </c>
      <c r="C119" s="50" t="s">
        <v>196</v>
      </c>
      <c r="D119" s="51" t="s">
        <v>130</v>
      </c>
      <c r="E119" s="51" t="s">
        <v>15</v>
      </c>
      <c r="F119" s="52">
        <v>4</v>
      </c>
      <c r="G119" s="52">
        <v>21.59</v>
      </c>
      <c r="H119" s="64">
        <f t="shared" si="4"/>
        <v>86.36</v>
      </c>
    </row>
    <row r="120" spans="1:9" ht="38.25" x14ac:dyDescent="0.25">
      <c r="A120" s="49" t="s">
        <v>197</v>
      </c>
      <c r="B120" s="42" t="s">
        <v>128</v>
      </c>
      <c r="C120" s="50" t="s">
        <v>198</v>
      </c>
      <c r="D120" s="51" t="s">
        <v>130</v>
      </c>
      <c r="E120" s="51" t="s">
        <v>15</v>
      </c>
      <c r="F120" s="52">
        <v>13</v>
      </c>
      <c r="G120" s="52">
        <v>16.489999999999998</v>
      </c>
      <c r="H120" s="64">
        <f t="shared" si="4"/>
        <v>214.36999999999998</v>
      </c>
    </row>
    <row r="121" spans="1:9" ht="25.5" x14ac:dyDescent="0.25">
      <c r="A121" s="49" t="s">
        <v>199</v>
      </c>
      <c r="B121" s="42" t="s">
        <v>128</v>
      </c>
      <c r="C121" s="50" t="s">
        <v>200</v>
      </c>
      <c r="D121" s="51" t="s">
        <v>130</v>
      </c>
      <c r="E121" s="51" t="s">
        <v>15</v>
      </c>
      <c r="F121" s="52">
        <v>183</v>
      </c>
      <c r="G121" s="52">
        <v>0</v>
      </c>
      <c r="H121" s="64">
        <f t="shared" si="4"/>
        <v>0</v>
      </c>
    </row>
    <row r="122" spans="1:9" x14ac:dyDescent="0.25">
      <c r="A122" s="49" t="s">
        <v>201</v>
      </c>
      <c r="B122" s="42" t="s">
        <v>128</v>
      </c>
      <c r="C122" s="50" t="s">
        <v>202</v>
      </c>
      <c r="D122" s="51" t="s">
        <v>130</v>
      </c>
      <c r="E122" s="51" t="s">
        <v>15</v>
      </c>
      <c r="F122" s="52">
        <v>269</v>
      </c>
      <c r="G122" s="52">
        <v>0.88</v>
      </c>
      <c r="H122" s="64">
        <f t="shared" si="4"/>
        <v>236.72</v>
      </c>
    </row>
    <row r="123" spans="1:9" x14ac:dyDescent="0.25">
      <c r="A123" s="49" t="s">
        <v>203</v>
      </c>
      <c r="B123" s="42" t="s">
        <v>128</v>
      </c>
      <c r="C123" s="50" t="s">
        <v>204</v>
      </c>
      <c r="D123" s="51" t="s">
        <v>130</v>
      </c>
      <c r="E123" s="51" t="s">
        <v>15</v>
      </c>
      <c r="F123" s="52">
        <v>26</v>
      </c>
      <c r="G123" s="52">
        <v>2.08</v>
      </c>
      <c r="H123" s="64">
        <f t="shared" si="4"/>
        <v>54.08</v>
      </c>
    </row>
    <row r="124" spans="1:9" x14ac:dyDescent="0.25">
      <c r="A124" s="49" t="s">
        <v>205</v>
      </c>
      <c r="B124" s="42" t="s">
        <v>128</v>
      </c>
      <c r="C124" s="50" t="s">
        <v>206</v>
      </c>
      <c r="D124" s="51" t="s">
        <v>130</v>
      </c>
      <c r="E124" s="51" t="s">
        <v>15</v>
      </c>
      <c r="F124" s="52">
        <v>89</v>
      </c>
      <c r="G124" s="52">
        <v>2.29</v>
      </c>
      <c r="H124" s="64">
        <f t="shared" si="4"/>
        <v>203.81</v>
      </c>
    </row>
    <row r="125" spans="1:9" x14ac:dyDescent="0.25">
      <c r="A125" s="49" t="s">
        <v>207</v>
      </c>
      <c r="B125" s="42" t="s">
        <v>128</v>
      </c>
      <c r="C125" s="50" t="s">
        <v>208</v>
      </c>
      <c r="D125" s="51" t="s">
        <v>130</v>
      </c>
      <c r="E125" s="51" t="s">
        <v>15</v>
      </c>
      <c r="F125" s="52">
        <v>232</v>
      </c>
      <c r="G125" s="52">
        <v>3.01</v>
      </c>
      <c r="H125" s="64">
        <f t="shared" si="4"/>
        <v>698.31999999999994</v>
      </c>
    </row>
    <row r="126" spans="1:9" x14ac:dyDescent="0.25">
      <c r="A126" s="49" t="s">
        <v>209</v>
      </c>
      <c r="B126" s="42" t="s">
        <v>128</v>
      </c>
      <c r="C126" s="50" t="s">
        <v>210</v>
      </c>
      <c r="D126" s="51" t="s">
        <v>130</v>
      </c>
      <c r="E126" s="51" t="s">
        <v>15</v>
      </c>
      <c r="F126" s="52">
        <v>12</v>
      </c>
      <c r="G126" s="52">
        <v>14.77</v>
      </c>
      <c r="H126" s="64">
        <f t="shared" si="4"/>
        <v>177.24</v>
      </c>
    </row>
    <row r="127" spans="1:9" x14ac:dyDescent="0.25">
      <c r="A127" s="49" t="s">
        <v>211</v>
      </c>
      <c r="B127" s="42" t="s">
        <v>128</v>
      </c>
      <c r="C127" s="50" t="s">
        <v>212</v>
      </c>
      <c r="D127" s="51" t="s">
        <v>130</v>
      </c>
      <c r="E127" s="51" t="s">
        <v>15</v>
      </c>
      <c r="F127" s="52">
        <v>549</v>
      </c>
      <c r="G127" s="52">
        <v>3.72</v>
      </c>
      <c r="H127" s="64">
        <f t="shared" si="4"/>
        <v>2042.2800000000002</v>
      </c>
    </row>
    <row r="128" spans="1:9" x14ac:dyDescent="0.25">
      <c r="A128" s="49" t="s">
        <v>213</v>
      </c>
      <c r="B128" s="42" t="s">
        <v>128</v>
      </c>
      <c r="C128" s="59" t="s">
        <v>214</v>
      </c>
      <c r="D128" s="60" t="s">
        <v>130</v>
      </c>
      <c r="E128" s="60" t="s">
        <v>15</v>
      </c>
      <c r="F128" s="61">
        <v>998</v>
      </c>
      <c r="G128" s="61">
        <v>0</v>
      </c>
      <c r="H128" s="63">
        <f t="shared" si="4"/>
        <v>0</v>
      </c>
      <c r="I128" t="s">
        <v>141</v>
      </c>
    </row>
    <row r="129" spans="1:9" ht="25.5" x14ac:dyDescent="0.25">
      <c r="A129" s="49" t="s">
        <v>215</v>
      </c>
      <c r="B129" s="42" t="s">
        <v>128</v>
      </c>
      <c r="C129" s="59" t="s">
        <v>216</v>
      </c>
      <c r="D129" s="60" t="s">
        <v>130</v>
      </c>
      <c r="E129" s="60" t="s">
        <v>15</v>
      </c>
      <c r="F129" s="61">
        <v>70</v>
      </c>
      <c r="G129" s="61">
        <v>0</v>
      </c>
      <c r="H129" s="63">
        <f t="shared" si="4"/>
        <v>0</v>
      </c>
      <c r="I129" t="s">
        <v>141</v>
      </c>
    </row>
    <row r="130" spans="1:9" ht="25.5" x14ac:dyDescent="0.25">
      <c r="A130" s="49" t="s">
        <v>217</v>
      </c>
      <c r="B130" s="42" t="s">
        <v>128</v>
      </c>
      <c r="C130" s="59" t="s">
        <v>218</v>
      </c>
      <c r="D130" s="60" t="s">
        <v>130</v>
      </c>
      <c r="E130" s="60" t="s">
        <v>15</v>
      </c>
      <c r="F130" s="61">
        <v>2862</v>
      </c>
      <c r="G130" s="61">
        <v>0</v>
      </c>
      <c r="H130" s="63">
        <f t="shared" si="4"/>
        <v>0</v>
      </c>
      <c r="I130" t="s">
        <v>141</v>
      </c>
    </row>
    <row r="131" spans="1:9" ht="25.5" x14ac:dyDescent="0.25">
      <c r="A131" s="49" t="s">
        <v>219</v>
      </c>
      <c r="B131" s="42" t="s">
        <v>128</v>
      </c>
      <c r="C131" s="50" t="s">
        <v>220</v>
      </c>
      <c r="D131" s="51" t="s">
        <v>130</v>
      </c>
      <c r="E131" s="51" t="s">
        <v>15</v>
      </c>
      <c r="F131" s="52">
        <v>686</v>
      </c>
      <c r="G131" s="52">
        <v>0.85</v>
      </c>
      <c r="H131" s="64">
        <f t="shared" si="4"/>
        <v>583.1</v>
      </c>
    </row>
    <row r="132" spans="1:9" ht="25.5" x14ac:dyDescent="0.25">
      <c r="A132" s="49" t="s">
        <v>221</v>
      </c>
      <c r="B132" s="42" t="s">
        <v>128</v>
      </c>
      <c r="C132" s="50" t="s">
        <v>222</v>
      </c>
      <c r="D132" s="51" t="s">
        <v>130</v>
      </c>
      <c r="E132" s="51" t="s">
        <v>15</v>
      </c>
      <c r="F132" s="52">
        <v>686</v>
      </c>
      <c r="G132" s="52">
        <v>4.3899999999999997</v>
      </c>
      <c r="H132" s="64">
        <f t="shared" si="4"/>
        <v>3011.54</v>
      </c>
    </row>
    <row r="133" spans="1:9" ht="25.5" x14ac:dyDescent="0.25">
      <c r="A133" s="49" t="s">
        <v>223</v>
      </c>
      <c r="B133" s="42" t="s">
        <v>128</v>
      </c>
      <c r="C133" s="50" t="s">
        <v>224</v>
      </c>
      <c r="D133" s="51" t="s">
        <v>130</v>
      </c>
      <c r="E133" s="51" t="s">
        <v>15</v>
      </c>
      <c r="F133" s="52">
        <v>2744</v>
      </c>
      <c r="G133" s="52">
        <v>0.03</v>
      </c>
      <c r="H133" s="64">
        <f t="shared" si="4"/>
        <v>82.32</v>
      </c>
    </row>
    <row r="134" spans="1:9" ht="25.5" x14ac:dyDescent="0.25">
      <c r="A134" s="49" t="s">
        <v>225</v>
      </c>
      <c r="B134" s="42" t="s">
        <v>128</v>
      </c>
      <c r="C134" s="50" t="s">
        <v>226</v>
      </c>
      <c r="D134" s="51" t="s">
        <v>130</v>
      </c>
      <c r="E134" s="51" t="s">
        <v>15</v>
      </c>
      <c r="F134" s="52">
        <v>4234</v>
      </c>
      <c r="G134" s="52">
        <v>0.21</v>
      </c>
      <c r="H134" s="64">
        <f t="shared" si="4"/>
        <v>889.14</v>
      </c>
    </row>
    <row r="135" spans="1:9" ht="25.5" x14ac:dyDescent="0.25">
      <c r="A135" s="49" t="s">
        <v>227</v>
      </c>
      <c r="B135" s="42" t="s">
        <v>128</v>
      </c>
      <c r="C135" s="50" t="s">
        <v>228</v>
      </c>
      <c r="D135" s="51" t="s">
        <v>130</v>
      </c>
      <c r="E135" s="51" t="s">
        <v>15</v>
      </c>
      <c r="F135" s="52">
        <v>2850</v>
      </c>
      <c r="G135" s="52">
        <v>0.08</v>
      </c>
      <c r="H135" s="64">
        <f t="shared" si="4"/>
        <v>228</v>
      </c>
    </row>
    <row r="136" spans="1:9" ht="25.5" x14ac:dyDescent="0.25">
      <c r="A136" s="49" t="s">
        <v>229</v>
      </c>
      <c r="B136" s="42" t="s">
        <v>128</v>
      </c>
      <c r="C136" s="50" t="s">
        <v>230</v>
      </c>
      <c r="D136" s="51" t="s">
        <v>130</v>
      </c>
      <c r="E136" s="51" t="s">
        <v>15</v>
      </c>
      <c r="F136" s="52">
        <v>234</v>
      </c>
      <c r="G136" s="52">
        <v>1.44</v>
      </c>
      <c r="H136" s="64">
        <f t="shared" si="4"/>
        <v>336.96</v>
      </c>
    </row>
    <row r="137" spans="1:9" x14ac:dyDescent="0.25">
      <c r="A137" s="49" t="s">
        <v>231</v>
      </c>
      <c r="B137" s="42" t="s">
        <v>128</v>
      </c>
      <c r="C137" s="50" t="s">
        <v>232</v>
      </c>
      <c r="D137" s="51" t="s">
        <v>130</v>
      </c>
      <c r="E137" s="51" t="s">
        <v>15</v>
      </c>
      <c r="F137" s="52">
        <v>368</v>
      </c>
      <c r="G137" s="52">
        <v>1.1200000000000001</v>
      </c>
      <c r="H137" s="64">
        <f t="shared" si="4"/>
        <v>412.16</v>
      </c>
    </row>
    <row r="138" spans="1:9" ht="25.5" x14ac:dyDescent="0.25">
      <c r="A138" s="49" t="s">
        <v>233</v>
      </c>
      <c r="B138" s="42" t="s">
        <v>128</v>
      </c>
      <c r="C138" s="50" t="s">
        <v>234</v>
      </c>
      <c r="D138" s="51" t="s">
        <v>130</v>
      </c>
      <c r="E138" s="51" t="s">
        <v>15</v>
      </c>
      <c r="F138" s="52">
        <v>1</v>
      </c>
      <c r="G138" s="52">
        <v>1.44</v>
      </c>
      <c r="H138" s="64">
        <f t="shared" si="4"/>
        <v>1.44</v>
      </c>
    </row>
    <row r="139" spans="1:9" x14ac:dyDescent="0.25">
      <c r="A139" s="49" t="s">
        <v>235</v>
      </c>
      <c r="B139" s="42" t="s">
        <v>128</v>
      </c>
      <c r="C139" s="50" t="s">
        <v>236</v>
      </c>
      <c r="D139" s="51" t="s">
        <v>130</v>
      </c>
      <c r="E139" s="51" t="s">
        <v>15</v>
      </c>
      <c r="F139" s="52">
        <v>1170</v>
      </c>
      <c r="G139" s="52">
        <v>3.51</v>
      </c>
      <c r="H139" s="64">
        <f t="shared" si="4"/>
        <v>4106.7</v>
      </c>
    </row>
    <row r="140" spans="1:9" ht="25.5" x14ac:dyDescent="0.25">
      <c r="A140" s="49" t="s">
        <v>237</v>
      </c>
      <c r="B140" s="42" t="s">
        <v>128</v>
      </c>
      <c r="C140" s="50" t="s">
        <v>238</v>
      </c>
      <c r="D140" s="51" t="s">
        <v>130</v>
      </c>
      <c r="E140" s="51" t="s">
        <v>15</v>
      </c>
      <c r="F140" s="52">
        <v>5</v>
      </c>
      <c r="G140" s="52">
        <v>34.5</v>
      </c>
      <c r="H140" s="64">
        <f t="shared" si="4"/>
        <v>172.5</v>
      </c>
    </row>
    <row r="141" spans="1:9" ht="25.5" x14ac:dyDescent="0.25">
      <c r="A141" s="49" t="s">
        <v>239</v>
      </c>
      <c r="B141" s="42" t="s">
        <v>128</v>
      </c>
      <c r="C141" s="50" t="s">
        <v>240</v>
      </c>
      <c r="D141" s="51" t="s">
        <v>130</v>
      </c>
      <c r="E141" s="51" t="s">
        <v>15</v>
      </c>
      <c r="F141" s="52">
        <v>6</v>
      </c>
      <c r="G141" s="52">
        <v>34.5</v>
      </c>
      <c r="H141" s="64">
        <f t="shared" si="4"/>
        <v>207</v>
      </c>
    </row>
    <row r="142" spans="1:9" ht="25.5" x14ac:dyDescent="0.25">
      <c r="A142" s="49" t="s">
        <v>241</v>
      </c>
      <c r="B142" s="42" t="s">
        <v>128</v>
      </c>
      <c r="C142" s="50" t="s">
        <v>242</v>
      </c>
      <c r="D142" s="51" t="s">
        <v>130</v>
      </c>
      <c r="E142" s="51" t="s">
        <v>15</v>
      </c>
      <c r="F142" s="52">
        <v>4</v>
      </c>
      <c r="G142" s="52">
        <v>16.489999999999998</v>
      </c>
      <c r="H142" s="64">
        <f t="shared" si="4"/>
        <v>65.959999999999994</v>
      </c>
    </row>
    <row r="143" spans="1:9" ht="25.5" x14ac:dyDescent="0.25">
      <c r="A143" s="49" t="s">
        <v>243</v>
      </c>
      <c r="B143" s="42" t="s">
        <v>128</v>
      </c>
      <c r="C143" s="59" t="s">
        <v>244</v>
      </c>
      <c r="D143" s="60" t="s">
        <v>130</v>
      </c>
      <c r="E143" s="60" t="s">
        <v>15</v>
      </c>
      <c r="F143" s="61">
        <v>8</v>
      </c>
      <c r="G143" s="61">
        <v>0</v>
      </c>
      <c r="H143" s="63">
        <f t="shared" si="4"/>
        <v>0</v>
      </c>
      <c r="I143" t="s">
        <v>141</v>
      </c>
    </row>
    <row r="144" spans="1:9" ht="25.5" x14ac:dyDescent="0.25">
      <c r="A144" s="49" t="s">
        <v>245</v>
      </c>
      <c r="B144" s="42" t="s">
        <v>128</v>
      </c>
      <c r="C144" s="59" t="s">
        <v>246</v>
      </c>
      <c r="D144" s="60" t="s">
        <v>130</v>
      </c>
      <c r="E144" s="60" t="s">
        <v>15</v>
      </c>
      <c r="F144" s="61">
        <v>14</v>
      </c>
      <c r="G144" s="61">
        <v>0</v>
      </c>
      <c r="H144" s="63">
        <f t="shared" si="4"/>
        <v>0</v>
      </c>
      <c r="I144" t="s">
        <v>141</v>
      </c>
    </row>
    <row r="145" spans="1:9" ht="25.5" x14ac:dyDescent="0.25">
      <c r="A145" s="49" t="s">
        <v>247</v>
      </c>
      <c r="B145" s="42" t="s">
        <v>128</v>
      </c>
      <c r="C145" s="50" t="s">
        <v>248</v>
      </c>
      <c r="D145" s="51" t="s">
        <v>130</v>
      </c>
      <c r="E145" s="51" t="s">
        <v>15</v>
      </c>
      <c r="F145" s="52">
        <v>19</v>
      </c>
      <c r="G145" s="52">
        <v>19.03</v>
      </c>
      <c r="H145" s="64">
        <f t="shared" si="4"/>
        <v>361.57000000000005</v>
      </c>
    </row>
    <row r="146" spans="1:9" ht="25.5" x14ac:dyDescent="0.25">
      <c r="A146" s="49" t="s">
        <v>249</v>
      </c>
      <c r="B146" s="42" t="s">
        <v>128</v>
      </c>
      <c r="C146" s="50" t="s">
        <v>250</v>
      </c>
      <c r="D146" s="51" t="s">
        <v>130</v>
      </c>
      <c r="E146" s="51" t="s">
        <v>15</v>
      </c>
      <c r="F146" s="52">
        <v>6</v>
      </c>
      <c r="G146" s="52">
        <v>26.99</v>
      </c>
      <c r="H146" s="64">
        <f t="shared" si="4"/>
        <v>161.94</v>
      </c>
    </row>
    <row r="147" spans="1:9" ht="25.5" x14ac:dyDescent="0.25">
      <c r="A147" s="49" t="s">
        <v>251</v>
      </c>
      <c r="B147" s="42" t="s">
        <v>128</v>
      </c>
      <c r="C147" s="50" t="s">
        <v>252</v>
      </c>
      <c r="D147" s="51" t="s">
        <v>130</v>
      </c>
      <c r="E147" s="51" t="s">
        <v>15</v>
      </c>
      <c r="F147" s="52">
        <v>3</v>
      </c>
      <c r="G147" s="52">
        <v>35.99</v>
      </c>
      <c r="H147" s="64">
        <f t="shared" si="4"/>
        <v>107.97</v>
      </c>
    </row>
    <row r="148" spans="1:9" ht="25.5" x14ac:dyDescent="0.25">
      <c r="A148" s="49" t="s">
        <v>253</v>
      </c>
      <c r="B148" s="42" t="s">
        <v>128</v>
      </c>
      <c r="C148" s="59" t="s">
        <v>254</v>
      </c>
      <c r="D148" s="60" t="s">
        <v>130</v>
      </c>
      <c r="E148" s="60" t="s">
        <v>15</v>
      </c>
      <c r="F148" s="61">
        <v>3</v>
      </c>
      <c r="G148" s="61">
        <v>0</v>
      </c>
      <c r="H148" s="63">
        <f t="shared" si="4"/>
        <v>0</v>
      </c>
      <c r="I148" t="s">
        <v>141</v>
      </c>
    </row>
    <row r="149" spans="1:9" ht="25.5" x14ac:dyDescent="0.25">
      <c r="A149" s="49" t="s">
        <v>255</v>
      </c>
      <c r="B149" s="42" t="s">
        <v>128</v>
      </c>
      <c r="C149" s="50" t="s">
        <v>256</v>
      </c>
      <c r="D149" s="51" t="s">
        <v>130</v>
      </c>
      <c r="E149" s="51" t="s">
        <v>15</v>
      </c>
      <c r="F149" s="52">
        <v>7</v>
      </c>
      <c r="G149" s="52">
        <v>40.79</v>
      </c>
      <c r="H149" s="64">
        <f t="shared" si="4"/>
        <v>285.52999999999997</v>
      </c>
    </row>
    <row r="150" spans="1:9" ht="25.5" x14ac:dyDescent="0.25">
      <c r="A150" s="49" t="s">
        <v>257</v>
      </c>
      <c r="B150" s="42" t="s">
        <v>128</v>
      </c>
      <c r="C150" s="59" t="s">
        <v>258</v>
      </c>
      <c r="D150" s="60" t="s">
        <v>130</v>
      </c>
      <c r="E150" s="60" t="s">
        <v>15</v>
      </c>
      <c r="F150" s="61">
        <v>8</v>
      </c>
      <c r="G150" s="61">
        <v>0</v>
      </c>
      <c r="H150" s="63">
        <f t="shared" ref="H150:H181" si="5">G150*F150</f>
        <v>0</v>
      </c>
      <c r="I150" t="s">
        <v>141</v>
      </c>
    </row>
    <row r="151" spans="1:9" ht="25.5" x14ac:dyDescent="0.25">
      <c r="A151" s="49" t="s">
        <v>259</v>
      </c>
      <c r="B151" s="42" t="s">
        <v>128</v>
      </c>
      <c r="C151" s="59" t="s">
        <v>260</v>
      </c>
      <c r="D151" s="60" t="s">
        <v>130</v>
      </c>
      <c r="E151" s="60" t="s">
        <v>15</v>
      </c>
      <c r="F151" s="61">
        <v>4</v>
      </c>
      <c r="G151" s="61">
        <v>0</v>
      </c>
      <c r="H151" s="63">
        <f t="shared" si="5"/>
        <v>0</v>
      </c>
      <c r="I151" t="s">
        <v>141</v>
      </c>
    </row>
    <row r="152" spans="1:9" ht="25.5" x14ac:dyDescent="0.25">
      <c r="A152" s="49" t="s">
        <v>261</v>
      </c>
      <c r="B152" s="42" t="s">
        <v>128</v>
      </c>
      <c r="C152" s="59" t="s">
        <v>262</v>
      </c>
      <c r="D152" s="60" t="s">
        <v>130</v>
      </c>
      <c r="E152" s="60" t="s">
        <v>15</v>
      </c>
      <c r="F152" s="61">
        <v>14</v>
      </c>
      <c r="G152" s="61">
        <v>0</v>
      </c>
      <c r="H152" s="63">
        <f t="shared" si="5"/>
        <v>0</v>
      </c>
      <c r="I152" t="s">
        <v>141</v>
      </c>
    </row>
    <row r="153" spans="1:9" ht="38.25" x14ac:dyDescent="0.25">
      <c r="A153" s="66">
        <v>16005000045</v>
      </c>
      <c r="B153" s="55" t="s">
        <v>263</v>
      </c>
      <c r="C153" s="55" t="s">
        <v>264</v>
      </c>
      <c r="D153" s="56" t="s">
        <v>126</v>
      </c>
      <c r="E153" s="56" t="s">
        <v>20</v>
      </c>
      <c r="F153" s="57">
        <v>287.66000000000003</v>
      </c>
      <c r="G153" s="57">
        <f>SUM(H154:H157)</f>
        <v>93.842999999999989</v>
      </c>
      <c r="H153" s="58">
        <f t="shared" si="5"/>
        <v>26994.877379999998</v>
      </c>
    </row>
    <row r="154" spans="1:9" ht="39" customHeight="1" x14ac:dyDescent="0.25">
      <c r="A154" s="49" t="s">
        <v>265</v>
      </c>
      <c r="B154" s="42" t="s">
        <v>128</v>
      </c>
      <c r="C154" s="50" t="s">
        <v>266</v>
      </c>
      <c r="D154" s="51" t="s">
        <v>130</v>
      </c>
      <c r="E154" s="51" t="s">
        <v>20</v>
      </c>
      <c r="F154" s="52">
        <v>1.05</v>
      </c>
      <c r="G154" s="52">
        <v>76.08</v>
      </c>
      <c r="H154" s="64">
        <f t="shared" si="5"/>
        <v>79.884</v>
      </c>
    </row>
    <row r="155" spans="1:9" x14ac:dyDescent="0.25">
      <c r="A155" s="49">
        <v>2436</v>
      </c>
      <c r="B155" s="42" t="s">
        <v>131</v>
      </c>
      <c r="C155" s="50" t="s">
        <v>133</v>
      </c>
      <c r="D155" s="51" t="s">
        <v>134</v>
      </c>
      <c r="E155" s="51" t="s">
        <v>16</v>
      </c>
      <c r="F155" s="52">
        <v>0.55000000000000004</v>
      </c>
      <c r="G155" s="52">
        <v>14.76</v>
      </c>
      <c r="H155" s="64">
        <f t="shared" si="5"/>
        <v>8.1180000000000003</v>
      </c>
    </row>
    <row r="156" spans="1:9" x14ac:dyDescent="0.25">
      <c r="A156" s="49">
        <v>247</v>
      </c>
      <c r="B156" s="42" t="s">
        <v>131</v>
      </c>
      <c r="C156" s="50" t="s">
        <v>146</v>
      </c>
      <c r="D156" s="51" t="s">
        <v>134</v>
      </c>
      <c r="E156" s="51" t="s">
        <v>16</v>
      </c>
      <c r="F156" s="52">
        <v>0.55000000000000004</v>
      </c>
      <c r="G156" s="52">
        <v>10.62</v>
      </c>
      <c r="H156" s="64">
        <f t="shared" si="5"/>
        <v>5.8410000000000002</v>
      </c>
    </row>
    <row r="157" spans="1:9" x14ac:dyDescent="0.25">
      <c r="A157" s="41" t="s">
        <v>267</v>
      </c>
      <c r="B157" s="42"/>
      <c r="C157" s="42" t="s">
        <v>97</v>
      </c>
      <c r="D157" s="42"/>
      <c r="E157" s="42"/>
      <c r="F157" s="42"/>
      <c r="G157" s="42"/>
      <c r="H157" s="64">
        <f t="shared" si="5"/>
        <v>0</v>
      </c>
    </row>
    <row r="158" spans="1:9" ht="63.75" x14ac:dyDescent="0.25">
      <c r="A158" s="54" t="s">
        <v>114</v>
      </c>
      <c r="B158" s="55" t="s">
        <v>268</v>
      </c>
      <c r="C158" s="55" t="s">
        <v>269</v>
      </c>
      <c r="D158" s="56" t="s">
        <v>126</v>
      </c>
      <c r="E158" s="56" t="s">
        <v>15</v>
      </c>
      <c r="F158" s="57">
        <v>27</v>
      </c>
      <c r="G158" s="57">
        <f>SUM(H159:H161)</f>
        <v>22.841999999999999</v>
      </c>
      <c r="H158" s="58">
        <f t="shared" si="5"/>
        <v>616.73399999999992</v>
      </c>
    </row>
    <row r="159" spans="1:9" ht="89.25" x14ac:dyDescent="0.25">
      <c r="A159" s="49" t="s">
        <v>270</v>
      </c>
      <c r="B159" s="67" t="s">
        <v>128</v>
      </c>
      <c r="C159" s="59" t="s">
        <v>271</v>
      </c>
      <c r="D159" s="60" t="s">
        <v>130</v>
      </c>
      <c r="E159" s="60" t="s">
        <v>15</v>
      </c>
      <c r="F159" s="61">
        <v>1</v>
      </c>
      <c r="G159" s="61">
        <v>0</v>
      </c>
      <c r="H159" s="63">
        <f t="shared" si="5"/>
        <v>0</v>
      </c>
      <c r="I159" t="s">
        <v>141</v>
      </c>
    </row>
    <row r="160" spans="1:9" x14ac:dyDescent="0.25">
      <c r="A160" s="49">
        <v>2436</v>
      </c>
      <c r="B160" s="42" t="s">
        <v>131</v>
      </c>
      <c r="C160" s="50" t="s">
        <v>133</v>
      </c>
      <c r="D160" s="51" t="s">
        <v>134</v>
      </c>
      <c r="E160" s="51" t="s">
        <v>16</v>
      </c>
      <c r="F160" s="52">
        <v>0.9</v>
      </c>
      <c r="G160" s="52">
        <v>14.76</v>
      </c>
      <c r="H160" s="64">
        <f t="shared" si="5"/>
        <v>13.284000000000001</v>
      </c>
    </row>
    <row r="161" spans="1:9" x14ac:dyDescent="0.25">
      <c r="A161" s="49">
        <v>247</v>
      </c>
      <c r="B161" s="42" t="s">
        <v>131</v>
      </c>
      <c r="C161" s="50" t="s">
        <v>146</v>
      </c>
      <c r="D161" s="51" t="s">
        <v>134</v>
      </c>
      <c r="E161" s="51" t="s">
        <v>16</v>
      </c>
      <c r="F161" s="52">
        <v>0.9</v>
      </c>
      <c r="G161" s="52">
        <v>10.62</v>
      </c>
      <c r="H161" s="64">
        <f t="shared" si="5"/>
        <v>9.5579999999999998</v>
      </c>
    </row>
    <row r="162" spans="1:9" ht="25.5" x14ac:dyDescent="0.25">
      <c r="A162" s="54" t="s">
        <v>272</v>
      </c>
      <c r="B162" s="55" t="s">
        <v>273</v>
      </c>
      <c r="C162" s="55" t="s">
        <v>274</v>
      </c>
      <c r="D162" s="56" t="s">
        <v>126</v>
      </c>
      <c r="E162" s="56" t="s">
        <v>15</v>
      </c>
      <c r="F162" s="57">
        <v>15</v>
      </c>
      <c r="G162" s="57">
        <f>SUM(H163:H165)</f>
        <v>12.69</v>
      </c>
      <c r="H162" s="58">
        <f t="shared" si="5"/>
        <v>190.35</v>
      </c>
    </row>
    <row r="163" spans="1:9" ht="25.5" x14ac:dyDescent="0.25">
      <c r="A163" s="49" t="s">
        <v>275</v>
      </c>
      <c r="B163" s="42" t="s">
        <v>128</v>
      </c>
      <c r="C163" s="59" t="s">
        <v>274</v>
      </c>
      <c r="D163" s="60" t="s">
        <v>130</v>
      </c>
      <c r="E163" s="60" t="s">
        <v>15</v>
      </c>
      <c r="F163" s="61">
        <v>1</v>
      </c>
      <c r="G163" s="61">
        <v>0</v>
      </c>
      <c r="H163" s="63">
        <f t="shared" si="5"/>
        <v>0</v>
      </c>
      <c r="I163" t="s">
        <v>141</v>
      </c>
    </row>
    <row r="164" spans="1:9" x14ac:dyDescent="0.25">
      <c r="A164" s="49">
        <v>2436</v>
      </c>
      <c r="B164" s="42" t="s">
        <v>131</v>
      </c>
      <c r="C164" s="50" t="s">
        <v>133</v>
      </c>
      <c r="D164" s="51" t="s">
        <v>134</v>
      </c>
      <c r="E164" s="51" t="s">
        <v>16</v>
      </c>
      <c r="F164" s="52">
        <v>0.5</v>
      </c>
      <c r="G164" s="52">
        <v>14.76</v>
      </c>
      <c r="H164" s="64">
        <f t="shared" si="5"/>
        <v>7.38</v>
      </c>
    </row>
    <row r="165" spans="1:9" x14ac:dyDescent="0.25">
      <c r="A165" s="49">
        <v>247</v>
      </c>
      <c r="B165" s="42" t="s">
        <v>131</v>
      </c>
      <c r="C165" s="50" t="s">
        <v>146</v>
      </c>
      <c r="D165" s="51" t="s">
        <v>134</v>
      </c>
      <c r="E165" s="51" t="s">
        <v>16</v>
      </c>
      <c r="F165" s="52">
        <v>0.5</v>
      </c>
      <c r="G165" s="52">
        <v>10.62</v>
      </c>
      <c r="H165" s="64">
        <f t="shared" si="5"/>
        <v>5.31</v>
      </c>
    </row>
    <row r="166" spans="1:9" ht="25.5" x14ac:dyDescent="0.25">
      <c r="A166" s="54" t="s">
        <v>272</v>
      </c>
      <c r="B166" s="55" t="s">
        <v>276</v>
      </c>
      <c r="C166" s="55" t="s">
        <v>277</v>
      </c>
      <c r="D166" s="56" t="s">
        <v>126</v>
      </c>
      <c r="E166" s="56" t="s">
        <v>15</v>
      </c>
      <c r="F166" s="57">
        <v>15</v>
      </c>
      <c r="G166" s="57">
        <f>SUM(H167:H169)</f>
        <v>12.69</v>
      </c>
      <c r="H166" s="58">
        <f t="shared" si="5"/>
        <v>190.35</v>
      </c>
    </row>
    <row r="167" spans="1:9" ht="25.5" x14ac:dyDescent="0.25">
      <c r="A167" s="49" t="s">
        <v>278</v>
      </c>
      <c r="B167" s="42" t="s">
        <v>128</v>
      </c>
      <c r="C167" s="59" t="s">
        <v>277</v>
      </c>
      <c r="D167" s="60" t="s">
        <v>130</v>
      </c>
      <c r="E167" s="60" t="s">
        <v>15</v>
      </c>
      <c r="F167" s="61">
        <v>1</v>
      </c>
      <c r="G167" s="61">
        <v>0</v>
      </c>
      <c r="H167" s="63">
        <f t="shared" si="5"/>
        <v>0</v>
      </c>
      <c r="I167" t="s">
        <v>141</v>
      </c>
    </row>
    <row r="168" spans="1:9" x14ac:dyDescent="0.25">
      <c r="A168" s="49">
        <v>2436</v>
      </c>
      <c r="B168" s="42" t="s">
        <v>131</v>
      </c>
      <c r="C168" s="50" t="s">
        <v>133</v>
      </c>
      <c r="D168" s="51" t="s">
        <v>134</v>
      </c>
      <c r="E168" s="51" t="s">
        <v>16</v>
      </c>
      <c r="F168" s="52">
        <v>0.5</v>
      </c>
      <c r="G168" s="52">
        <v>14.76</v>
      </c>
      <c r="H168" s="64">
        <f t="shared" si="5"/>
        <v>7.38</v>
      </c>
    </row>
    <row r="169" spans="1:9" x14ac:dyDescent="0.25">
      <c r="A169" s="49">
        <v>247</v>
      </c>
      <c r="B169" s="42" t="s">
        <v>131</v>
      </c>
      <c r="C169" s="50" t="s">
        <v>146</v>
      </c>
      <c r="D169" s="51" t="s">
        <v>134</v>
      </c>
      <c r="E169" s="51" t="s">
        <v>16</v>
      </c>
      <c r="F169" s="52">
        <v>0.5</v>
      </c>
      <c r="G169" s="52">
        <v>10.62</v>
      </c>
      <c r="H169" s="64">
        <f t="shared" si="5"/>
        <v>5.31</v>
      </c>
    </row>
    <row r="170" spans="1:9" ht="25.5" x14ac:dyDescent="0.25">
      <c r="A170" s="54" t="s">
        <v>100</v>
      </c>
      <c r="B170" s="55" t="s">
        <v>101</v>
      </c>
      <c r="C170" s="55" t="s">
        <v>102</v>
      </c>
      <c r="D170" s="56" t="s">
        <v>126</v>
      </c>
      <c r="E170" s="56" t="s">
        <v>15</v>
      </c>
      <c r="F170" s="57">
        <v>9</v>
      </c>
      <c r="G170" s="57">
        <f>SUM(H171:H173)</f>
        <v>20.07</v>
      </c>
      <c r="H170" s="58">
        <f t="shared" si="5"/>
        <v>180.63</v>
      </c>
    </row>
    <row r="171" spans="1:9" ht="25.5" x14ac:dyDescent="0.25">
      <c r="A171" s="49" t="s">
        <v>279</v>
      </c>
      <c r="B171" s="42" t="s">
        <v>128</v>
      </c>
      <c r="C171" s="59" t="s">
        <v>280</v>
      </c>
      <c r="D171" s="60" t="s">
        <v>130</v>
      </c>
      <c r="E171" s="60" t="s">
        <v>15</v>
      </c>
      <c r="F171" s="61">
        <v>1</v>
      </c>
      <c r="G171" s="61">
        <v>0</v>
      </c>
      <c r="H171" s="63">
        <f t="shared" si="5"/>
        <v>0</v>
      </c>
      <c r="I171" t="s">
        <v>141</v>
      </c>
    </row>
    <row r="172" spans="1:9" x14ac:dyDescent="0.25">
      <c r="A172" s="49">
        <v>2436</v>
      </c>
      <c r="B172" s="42" t="s">
        <v>131</v>
      </c>
      <c r="C172" s="50" t="s">
        <v>133</v>
      </c>
      <c r="D172" s="51" t="s">
        <v>134</v>
      </c>
      <c r="E172" s="51" t="s">
        <v>16</v>
      </c>
      <c r="F172" s="52">
        <v>1</v>
      </c>
      <c r="G172" s="52">
        <v>14.76</v>
      </c>
      <c r="H172" s="64">
        <f t="shared" si="5"/>
        <v>14.76</v>
      </c>
    </row>
    <row r="173" spans="1:9" x14ac:dyDescent="0.25">
      <c r="A173" s="49">
        <v>247</v>
      </c>
      <c r="B173" s="42" t="s">
        <v>131</v>
      </c>
      <c r="C173" s="50" t="s">
        <v>146</v>
      </c>
      <c r="D173" s="51" t="s">
        <v>134</v>
      </c>
      <c r="E173" s="51" t="s">
        <v>16</v>
      </c>
      <c r="F173" s="52">
        <v>0.5</v>
      </c>
      <c r="G173" s="52">
        <v>10.62</v>
      </c>
      <c r="H173" s="64">
        <f t="shared" si="5"/>
        <v>5.31</v>
      </c>
    </row>
    <row r="174" spans="1:9" ht="25.5" x14ac:dyDescent="0.25">
      <c r="A174" s="54" t="s">
        <v>100</v>
      </c>
      <c r="B174" s="55" t="s">
        <v>103</v>
      </c>
      <c r="C174" s="55" t="s">
        <v>104</v>
      </c>
      <c r="D174" s="56" t="s">
        <v>126</v>
      </c>
      <c r="E174" s="56" t="s">
        <v>15</v>
      </c>
      <c r="F174" s="57">
        <v>63</v>
      </c>
      <c r="G174" s="57">
        <f>SUM(H175:H177)</f>
        <v>20.07</v>
      </c>
      <c r="H174" s="58">
        <f t="shared" si="5"/>
        <v>1264.4100000000001</v>
      </c>
    </row>
    <row r="175" spans="1:9" ht="25.5" x14ac:dyDescent="0.25">
      <c r="A175" s="49" t="s">
        <v>281</v>
      </c>
      <c r="B175" s="42" t="s">
        <v>128</v>
      </c>
      <c r="C175" s="59" t="s">
        <v>104</v>
      </c>
      <c r="D175" s="60" t="s">
        <v>130</v>
      </c>
      <c r="E175" s="60" t="s">
        <v>15</v>
      </c>
      <c r="F175" s="61">
        <v>1</v>
      </c>
      <c r="G175" s="61">
        <v>0</v>
      </c>
      <c r="H175" s="63">
        <f t="shared" si="5"/>
        <v>0</v>
      </c>
      <c r="I175" t="s">
        <v>141</v>
      </c>
    </row>
    <row r="176" spans="1:9" x14ac:dyDescent="0.25">
      <c r="A176" s="49">
        <v>2436</v>
      </c>
      <c r="B176" s="42" t="s">
        <v>131</v>
      </c>
      <c r="C176" s="50" t="s">
        <v>133</v>
      </c>
      <c r="D176" s="51" t="s">
        <v>134</v>
      </c>
      <c r="E176" s="51" t="s">
        <v>16</v>
      </c>
      <c r="F176" s="52">
        <v>1</v>
      </c>
      <c r="G176" s="52">
        <v>14.76</v>
      </c>
      <c r="H176" s="64">
        <f t="shared" si="5"/>
        <v>14.76</v>
      </c>
    </row>
    <row r="177" spans="1:9" x14ac:dyDescent="0.25">
      <c r="A177" s="49">
        <v>247</v>
      </c>
      <c r="B177" s="42" t="s">
        <v>131</v>
      </c>
      <c r="C177" s="50" t="s">
        <v>146</v>
      </c>
      <c r="D177" s="51" t="s">
        <v>134</v>
      </c>
      <c r="E177" s="51" t="s">
        <v>16</v>
      </c>
      <c r="F177" s="52">
        <v>0.5</v>
      </c>
      <c r="G177" s="52">
        <v>10.62</v>
      </c>
      <c r="H177" s="64">
        <f t="shared" si="5"/>
        <v>5.31</v>
      </c>
    </row>
    <row r="178" spans="1:9" ht="89.25" x14ac:dyDescent="0.25">
      <c r="A178" s="54" t="s">
        <v>282</v>
      </c>
      <c r="B178" s="55" t="s">
        <v>283</v>
      </c>
      <c r="C178" s="55" t="s">
        <v>284</v>
      </c>
      <c r="D178" s="56" t="s">
        <v>126</v>
      </c>
      <c r="E178" s="56" t="s">
        <v>15</v>
      </c>
      <c r="F178" s="57">
        <v>439</v>
      </c>
      <c r="G178" s="57">
        <f>SUM(H179:H181)</f>
        <v>113.47199999999999</v>
      </c>
      <c r="H178" s="58">
        <f t="shared" si="5"/>
        <v>49814.207999999999</v>
      </c>
    </row>
    <row r="179" spans="1:9" ht="89.25" x14ac:dyDescent="0.25">
      <c r="A179" s="49" t="s">
        <v>285</v>
      </c>
      <c r="B179" s="42" t="s">
        <v>128</v>
      </c>
      <c r="C179" s="50" t="s">
        <v>286</v>
      </c>
      <c r="D179" s="51" t="s">
        <v>130</v>
      </c>
      <c r="E179" s="51" t="s">
        <v>15</v>
      </c>
      <c r="F179" s="52">
        <v>1</v>
      </c>
      <c r="G179" s="52">
        <v>103.32</v>
      </c>
      <c r="H179" s="64">
        <f t="shared" si="5"/>
        <v>103.32</v>
      </c>
    </row>
    <row r="180" spans="1:9" x14ac:dyDescent="0.25">
      <c r="A180" s="49">
        <v>2436</v>
      </c>
      <c r="B180" s="42" t="s">
        <v>131</v>
      </c>
      <c r="C180" s="50" t="s">
        <v>133</v>
      </c>
      <c r="D180" s="51" t="s">
        <v>134</v>
      </c>
      <c r="E180" s="51" t="s">
        <v>16</v>
      </c>
      <c r="F180" s="52">
        <v>0.4</v>
      </c>
      <c r="G180" s="52">
        <v>14.76</v>
      </c>
      <c r="H180" s="64">
        <f t="shared" si="5"/>
        <v>5.9039999999999999</v>
      </c>
    </row>
    <row r="181" spans="1:9" x14ac:dyDescent="0.25">
      <c r="A181" s="49">
        <v>247</v>
      </c>
      <c r="B181" s="42" t="s">
        <v>131</v>
      </c>
      <c r="C181" s="50" t="s">
        <v>146</v>
      </c>
      <c r="D181" s="51" t="s">
        <v>134</v>
      </c>
      <c r="E181" s="51" t="s">
        <v>16</v>
      </c>
      <c r="F181" s="52">
        <v>0.4</v>
      </c>
      <c r="G181" s="52">
        <v>10.62</v>
      </c>
      <c r="H181" s="64">
        <f t="shared" si="5"/>
        <v>4.2480000000000002</v>
      </c>
    </row>
    <row r="182" spans="1:9" ht="38.25" x14ac:dyDescent="0.25">
      <c r="A182" s="54" t="s">
        <v>287</v>
      </c>
      <c r="B182" s="55" t="s">
        <v>288</v>
      </c>
      <c r="C182" s="55" t="s">
        <v>289</v>
      </c>
      <c r="D182" s="56" t="s">
        <v>126</v>
      </c>
      <c r="E182" s="56" t="s">
        <v>15</v>
      </c>
      <c r="F182" s="57">
        <v>28</v>
      </c>
      <c r="G182" s="57">
        <f>SUM(H183:H185)</f>
        <v>8.0280000000000005</v>
      </c>
      <c r="H182" s="58">
        <f t="shared" ref="H182:H199" si="6">G182*F182</f>
        <v>224.78400000000002</v>
      </c>
    </row>
    <row r="183" spans="1:9" ht="51" x14ac:dyDescent="0.25">
      <c r="A183" s="49" t="s">
        <v>290</v>
      </c>
      <c r="B183" s="42" t="s">
        <v>128</v>
      </c>
      <c r="C183" s="59" t="s">
        <v>291</v>
      </c>
      <c r="D183" s="60" t="s">
        <v>130</v>
      </c>
      <c r="E183" s="60" t="s">
        <v>15</v>
      </c>
      <c r="F183" s="61">
        <v>1</v>
      </c>
      <c r="G183" s="61">
        <v>0</v>
      </c>
      <c r="H183" s="63">
        <f t="shared" si="6"/>
        <v>0</v>
      </c>
      <c r="I183" t="s">
        <v>141</v>
      </c>
    </row>
    <row r="184" spans="1:9" x14ac:dyDescent="0.25">
      <c r="A184" s="49">
        <v>2436</v>
      </c>
      <c r="B184" s="42" t="s">
        <v>131</v>
      </c>
      <c r="C184" s="50" t="s">
        <v>133</v>
      </c>
      <c r="D184" s="51" t="s">
        <v>134</v>
      </c>
      <c r="E184" s="51" t="s">
        <v>16</v>
      </c>
      <c r="F184" s="52">
        <v>0.4</v>
      </c>
      <c r="G184" s="52">
        <v>14.76</v>
      </c>
      <c r="H184" s="64">
        <f t="shared" si="6"/>
        <v>5.9039999999999999</v>
      </c>
    </row>
    <row r="185" spans="1:9" x14ac:dyDescent="0.25">
      <c r="A185" s="49">
        <v>247</v>
      </c>
      <c r="B185" s="42" t="s">
        <v>131</v>
      </c>
      <c r="C185" s="50" t="s">
        <v>146</v>
      </c>
      <c r="D185" s="51" t="s">
        <v>134</v>
      </c>
      <c r="E185" s="51" t="s">
        <v>16</v>
      </c>
      <c r="F185" s="52">
        <v>0.2</v>
      </c>
      <c r="G185" s="52">
        <v>10.62</v>
      </c>
      <c r="H185" s="64">
        <f t="shared" si="6"/>
        <v>2.1240000000000001</v>
      </c>
    </row>
    <row r="186" spans="1:9" ht="25.5" x14ac:dyDescent="0.25">
      <c r="A186" s="54" t="s">
        <v>98</v>
      </c>
      <c r="B186" s="55" t="s">
        <v>99</v>
      </c>
      <c r="C186" s="55" t="s">
        <v>292</v>
      </c>
      <c r="D186" s="56" t="s">
        <v>126</v>
      </c>
      <c r="E186" s="56" t="s">
        <v>15</v>
      </c>
      <c r="F186" s="57">
        <v>3</v>
      </c>
      <c r="G186" s="57">
        <f>SUM(H187:H189)</f>
        <v>482.5</v>
      </c>
      <c r="H186" s="58">
        <f t="shared" si="6"/>
        <v>1447.5</v>
      </c>
    </row>
    <row r="187" spans="1:9" ht="25.5" x14ac:dyDescent="0.25">
      <c r="A187" s="49" t="s">
        <v>293</v>
      </c>
      <c r="B187" s="42" t="s">
        <v>128</v>
      </c>
      <c r="C187" s="50" t="s">
        <v>292</v>
      </c>
      <c r="D187" s="51" t="s">
        <v>130</v>
      </c>
      <c r="E187" s="51" t="s">
        <v>15</v>
      </c>
      <c r="F187" s="52">
        <v>1</v>
      </c>
      <c r="G187" s="52">
        <v>431.74</v>
      </c>
      <c r="H187" s="64">
        <f t="shared" si="6"/>
        <v>431.74</v>
      </c>
    </row>
    <row r="188" spans="1:9" x14ac:dyDescent="0.25">
      <c r="A188" s="49">
        <v>247</v>
      </c>
      <c r="B188" s="42" t="s">
        <v>131</v>
      </c>
      <c r="C188" s="50" t="s">
        <v>146</v>
      </c>
      <c r="D188" s="51" t="s">
        <v>134</v>
      </c>
      <c r="E188" s="51" t="s">
        <v>16</v>
      </c>
      <c r="F188" s="52">
        <v>2</v>
      </c>
      <c r="G188" s="52">
        <v>10.62</v>
      </c>
      <c r="H188" s="64">
        <f t="shared" si="6"/>
        <v>21.24</v>
      </c>
    </row>
    <row r="189" spans="1:9" x14ac:dyDescent="0.25">
      <c r="A189" s="49">
        <v>2436</v>
      </c>
      <c r="B189" s="42" t="s">
        <v>131</v>
      </c>
      <c r="C189" s="50" t="s">
        <v>133</v>
      </c>
      <c r="D189" s="51" t="s">
        <v>134</v>
      </c>
      <c r="E189" s="51" t="s">
        <v>16</v>
      </c>
      <c r="F189" s="52">
        <v>2</v>
      </c>
      <c r="G189" s="52">
        <v>14.76</v>
      </c>
      <c r="H189" s="64">
        <f t="shared" si="6"/>
        <v>29.52</v>
      </c>
    </row>
    <row r="190" spans="1:9" ht="89.25" x14ac:dyDescent="0.25">
      <c r="A190" s="54">
        <v>60284</v>
      </c>
      <c r="B190" s="55" t="s">
        <v>105</v>
      </c>
      <c r="C190" s="55" t="s">
        <v>294</v>
      </c>
      <c r="D190" s="56" t="s">
        <v>126</v>
      </c>
      <c r="E190" s="56" t="s">
        <v>15</v>
      </c>
      <c r="F190" s="57">
        <v>67</v>
      </c>
      <c r="G190" s="57">
        <f>SUM(H191:H195)</f>
        <v>143.0437</v>
      </c>
      <c r="H190" s="58">
        <f t="shared" si="6"/>
        <v>9583.9279000000006</v>
      </c>
    </row>
    <row r="191" spans="1:9" x14ac:dyDescent="0.25">
      <c r="A191" s="49" t="s">
        <v>295</v>
      </c>
      <c r="B191" s="42" t="s">
        <v>128</v>
      </c>
      <c r="C191" s="50" t="s">
        <v>296</v>
      </c>
      <c r="D191" s="51" t="s">
        <v>130</v>
      </c>
      <c r="E191" s="51" t="s">
        <v>15</v>
      </c>
      <c r="F191" s="52">
        <v>2</v>
      </c>
      <c r="G191" s="52">
        <v>11.37</v>
      </c>
      <c r="H191" s="64">
        <f t="shared" si="6"/>
        <v>22.74</v>
      </c>
    </row>
    <row r="192" spans="1:9" ht="76.5" x14ac:dyDescent="0.25">
      <c r="A192" s="49" t="s">
        <v>297</v>
      </c>
      <c r="B192" s="42" t="s">
        <v>128</v>
      </c>
      <c r="C192" s="50" t="s">
        <v>294</v>
      </c>
      <c r="D192" s="51" t="s">
        <v>130</v>
      </c>
      <c r="E192" s="51" t="s">
        <v>15</v>
      </c>
      <c r="F192" s="52">
        <v>1</v>
      </c>
      <c r="G192" s="52">
        <v>64.86</v>
      </c>
      <c r="H192" s="64">
        <f t="shared" si="6"/>
        <v>64.86</v>
      </c>
    </row>
    <row r="193" spans="1:9" ht="25.5" x14ac:dyDescent="0.25">
      <c r="A193" s="49">
        <v>21127</v>
      </c>
      <c r="B193" s="42" t="s">
        <v>131</v>
      </c>
      <c r="C193" s="50" t="s">
        <v>298</v>
      </c>
      <c r="D193" s="51" t="s">
        <v>130</v>
      </c>
      <c r="E193" s="51" t="s">
        <v>15</v>
      </c>
      <c r="F193" s="52">
        <v>0.1</v>
      </c>
      <c r="G193" s="52">
        <v>4.96</v>
      </c>
      <c r="H193" s="64">
        <f t="shared" si="6"/>
        <v>0.496</v>
      </c>
    </row>
    <row r="194" spans="1:9" x14ac:dyDescent="0.25">
      <c r="A194" s="49">
        <v>2436</v>
      </c>
      <c r="B194" s="42" t="s">
        <v>131</v>
      </c>
      <c r="C194" s="50" t="s">
        <v>133</v>
      </c>
      <c r="D194" s="51" t="s">
        <v>134</v>
      </c>
      <c r="E194" s="51" t="s">
        <v>16</v>
      </c>
      <c r="F194" s="52">
        <v>2.165</v>
      </c>
      <c r="G194" s="52">
        <v>14.76</v>
      </c>
      <c r="H194" s="64">
        <f t="shared" si="6"/>
        <v>31.955400000000001</v>
      </c>
    </row>
    <row r="195" spans="1:9" x14ac:dyDescent="0.25">
      <c r="A195" s="49">
        <v>247</v>
      </c>
      <c r="B195" s="42" t="s">
        <v>131</v>
      </c>
      <c r="C195" s="50" t="s">
        <v>146</v>
      </c>
      <c r="D195" s="51" t="s">
        <v>134</v>
      </c>
      <c r="E195" s="51" t="s">
        <v>16</v>
      </c>
      <c r="F195" s="52">
        <v>2.165</v>
      </c>
      <c r="G195" s="52">
        <v>10.62</v>
      </c>
      <c r="H195" s="64">
        <f t="shared" si="6"/>
        <v>22.9923</v>
      </c>
    </row>
    <row r="196" spans="1:9" ht="38.25" customHeight="1" x14ac:dyDescent="0.25">
      <c r="A196" s="54" t="s">
        <v>106</v>
      </c>
      <c r="B196" s="55" t="s">
        <v>107</v>
      </c>
      <c r="C196" s="55" t="s">
        <v>108</v>
      </c>
      <c r="D196" s="56" t="s">
        <v>126</v>
      </c>
      <c r="E196" s="56" t="s">
        <v>20</v>
      </c>
      <c r="F196" s="57">
        <v>10</v>
      </c>
      <c r="G196" s="57">
        <f>SUM(H197:H199)</f>
        <v>76.14</v>
      </c>
      <c r="H196" s="58">
        <f t="shared" si="6"/>
        <v>761.4</v>
      </c>
    </row>
    <row r="197" spans="1:9" ht="25.5" x14ac:dyDescent="0.25">
      <c r="A197" s="49" t="s">
        <v>299</v>
      </c>
      <c r="B197" s="42" t="s">
        <v>128</v>
      </c>
      <c r="C197" s="59" t="s">
        <v>108</v>
      </c>
      <c r="D197" s="60" t="s">
        <v>130</v>
      </c>
      <c r="E197" s="60" t="s">
        <v>20</v>
      </c>
      <c r="F197" s="61">
        <v>1</v>
      </c>
      <c r="G197" s="61">
        <v>0</v>
      </c>
      <c r="H197" s="63">
        <f t="shared" si="6"/>
        <v>0</v>
      </c>
      <c r="I197" t="s">
        <v>141</v>
      </c>
    </row>
    <row r="198" spans="1:9" x14ac:dyDescent="0.25">
      <c r="A198" s="49">
        <v>2436</v>
      </c>
      <c r="B198" s="42" t="s">
        <v>131</v>
      </c>
      <c r="C198" s="50" t="s">
        <v>133</v>
      </c>
      <c r="D198" s="51" t="s">
        <v>134</v>
      </c>
      <c r="E198" s="51" t="s">
        <v>16</v>
      </c>
      <c r="F198" s="52">
        <v>3</v>
      </c>
      <c r="G198" s="52">
        <v>14.76</v>
      </c>
      <c r="H198" s="64">
        <f t="shared" si="6"/>
        <v>44.28</v>
      </c>
    </row>
    <row r="199" spans="1:9" x14ac:dyDescent="0.25">
      <c r="A199" s="49">
        <v>247</v>
      </c>
      <c r="B199" s="42" t="s">
        <v>131</v>
      </c>
      <c r="C199" s="50" t="s">
        <v>146</v>
      </c>
      <c r="D199" s="51" t="s">
        <v>134</v>
      </c>
      <c r="E199" s="51" t="s">
        <v>16</v>
      </c>
      <c r="F199" s="52">
        <v>3</v>
      </c>
      <c r="G199" s="52">
        <v>10.62</v>
      </c>
      <c r="H199" s="64">
        <f t="shared" si="6"/>
        <v>31.86</v>
      </c>
    </row>
    <row r="200" spans="1:9" ht="15" customHeight="1" x14ac:dyDescent="0.25">
      <c r="A200" s="229" t="s">
        <v>300</v>
      </c>
      <c r="B200" s="229"/>
      <c r="C200" s="229"/>
      <c r="D200" s="229"/>
      <c r="E200" s="229"/>
      <c r="F200" s="229"/>
      <c r="G200" s="229"/>
      <c r="H200" s="229"/>
    </row>
    <row r="201" spans="1:9" ht="15" customHeight="1" x14ac:dyDescent="0.25">
      <c r="A201" s="224" t="s">
        <v>115</v>
      </c>
      <c r="B201" s="224"/>
      <c r="C201" s="224"/>
      <c r="D201" s="224"/>
      <c r="E201" s="224"/>
      <c r="F201" s="224"/>
      <c r="G201" s="224"/>
      <c r="H201" s="224"/>
    </row>
  </sheetData>
  <mergeCells count="6">
    <mergeCell ref="A201:H201"/>
    <mergeCell ref="A2:H2"/>
    <mergeCell ref="A3:H3"/>
    <mergeCell ref="B6:C6"/>
    <mergeCell ref="B7:C7"/>
    <mergeCell ref="A200:H200"/>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84" zoomScaleNormal="84" workbookViewId="0">
      <selection activeCell="J22" sqref="J22"/>
    </sheetView>
  </sheetViews>
  <sheetFormatPr defaultRowHeight="15" x14ac:dyDescent="0.25"/>
  <cols>
    <col min="1" max="1" width="12.85546875"/>
    <col min="2" max="2" width="13.85546875"/>
    <col min="3" max="3" width="53"/>
    <col min="4" max="4" width="8.7109375"/>
    <col min="5" max="5" width="9.140625" style="68"/>
    <col min="6" max="6" width="8" style="68"/>
    <col min="7" max="7" width="9.140625" style="68"/>
    <col min="8" max="8" width="10.7109375" style="68"/>
    <col min="9" max="1025" width="8.7109375"/>
  </cols>
  <sheetData>
    <row r="1" spans="1:9" ht="18.75" customHeight="1" x14ac:dyDescent="0.25">
      <c r="A1" s="225" t="s">
        <v>117</v>
      </c>
      <c r="B1" s="225"/>
      <c r="C1" s="225"/>
      <c r="D1" s="225"/>
      <c r="E1" s="225"/>
      <c r="F1" s="225"/>
      <c r="G1" s="225"/>
      <c r="H1" s="225"/>
    </row>
    <row r="2" spans="1:9" ht="18" customHeight="1" x14ac:dyDescent="0.25">
      <c r="A2" s="226" t="s">
        <v>118</v>
      </c>
      <c r="B2" s="226"/>
      <c r="C2" s="226"/>
      <c r="D2" s="226"/>
      <c r="E2" s="226"/>
      <c r="F2" s="226"/>
      <c r="G2" s="226"/>
      <c r="H2" s="226"/>
    </row>
    <row r="3" spans="1:9" x14ac:dyDescent="0.25">
      <c r="A3" s="21"/>
      <c r="B3" s="21"/>
      <c r="C3" s="22"/>
      <c r="D3" s="2"/>
      <c r="E3" s="4"/>
      <c r="F3" s="4"/>
      <c r="G3" s="4"/>
      <c r="H3" s="4"/>
    </row>
    <row r="4" spans="1:9" x14ac:dyDescent="0.25">
      <c r="A4" s="23" t="s">
        <v>1</v>
      </c>
      <c r="B4" s="24"/>
      <c r="C4" s="24" t="s">
        <v>301</v>
      </c>
      <c r="D4" s="24"/>
      <c r="E4" s="69"/>
      <c r="F4" s="25"/>
      <c r="G4" s="25"/>
      <c r="H4" s="26"/>
    </row>
    <row r="5" spans="1:9" ht="26.25" x14ac:dyDescent="0.25">
      <c r="A5" s="27" t="s">
        <v>2</v>
      </c>
      <c r="B5" s="28"/>
      <c r="C5" s="28" t="s">
        <v>302</v>
      </c>
      <c r="D5" s="28"/>
      <c r="E5" s="70"/>
      <c r="F5" s="70"/>
      <c r="G5" s="70"/>
      <c r="H5" s="29"/>
    </row>
    <row r="6" spans="1:9" x14ac:dyDescent="0.25">
      <c r="A6" s="30" t="s">
        <v>5</v>
      </c>
      <c r="B6" s="31"/>
      <c r="C6" s="31"/>
      <c r="D6" s="31"/>
      <c r="E6" s="71"/>
      <c r="F6" s="71"/>
      <c r="G6" s="32"/>
      <c r="H6" s="33"/>
    </row>
    <row r="7" spans="1:9" x14ac:dyDescent="0.25">
      <c r="A7" s="3"/>
      <c r="B7" s="3"/>
      <c r="C7" s="3"/>
      <c r="D7" s="3"/>
      <c r="E7" s="7"/>
      <c r="F7" s="7"/>
      <c r="G7" s="7"/>
      <c r="H7" s="7"/>
    </row>
    <row r="8" spans="1:9" ht="38.25" x14ac:dyDescent="0.25">
      <c r="A8" s="72" t="s">
        <v>7</v>
      </c>
      <c r="B8" s="72"/>
      <c r="C8" s="72"/>
      <c r="D8" s="73" t="s">
        <v>10</v>
      </c>
      <c r="E8" s="73" t="s">
        <v>122</v>
      </c>
      <c r="F8" s="73"/>
      <c r="G8" s="73" t="s">
        <v>123</v>
      </c>
      <c r="H8" s="73" t="s">
        <v>14</v>
      </c>
    </row>
    <row r="9" spans="1:9" ht="25.5" x14ac:dyDescent="0.25">
      <c r="A9" s="54" t="s">
        <v>303</v>
      </c>
      <c r="B9" s="55" t="s">
        <v>304</v>
      </c>
      <c r="C9" s="55" t="s">
        <v>305</v>
      </c>
      <c r="D9" s="56" t="s">
        <v>20</v>
      </c>
      <c r="E9" s="57">
        <v>986</v>
      </c>
      <c r="F9" s="74"/>
      <c r="G9" s="57">
        <f>SUM(H10:H12)</f>
        <v>2.5507</v>
      </c>
      <c r="H9" s="58">
        <f t="shared" ref="H9:H18" si="0">G9*E9</f>
        <v>2514.9902000000002</v>
      </c>
    </row>
    <row r="10" spans="1:9" ht="25.5" x14ac:dyDescent="0.25">
      <c r="A10" s="75" t="s">
        <v>306</v>
      </c>
      <c r="B10" s="76" t="s">
        <v>128</v>
      </c>
      <c r="C10" s="59" t="s">
        <v>305</v>
      </c>
      <c r="D10" s="60" t="s">
        <v>20</v>
      </c>
      <c r="E10" s="61">
        <v>1.02</v>
      </c>
      <c r="F10" s="77"/>
      <c r="G10" s="61">
        <v>0</v>
      </c>
      <c r="H10" s="63">
        <f t="shared" si="0"/>
        <v>0</v>
      </c>
      <c r="I10" t="s">
        <v>141</v>
      </c>
    </row>
    <row r="11" spans="1:9" ht="25.5" customHeight="1" x14ac:dyDescent="0.25">
      <c r="A11" s="75" t="s">
        <v>307</v>
      </c>
      <c r="B11" s="76" t="s">
        <v>128</v>
      </c>
      <c r="C11" s="59" t="s">
        <v>308</v>
      </c>
      <c r="D11" s="60" t="s">
        <v>20</v>
      </c>
      <c r="E11" s="61">
        <v>0.02</v>
      </c>
      <c r="F11" s="77"/>
      <c r="G11" s="61">
        <v>0</v>
      </c>
      <c r="H11" s="63">
        <f t="shared" si="0"/>
        <v>0</v>
      </c>
      <c r="I11" t="s">
        <v>141</v>
      </c>
    </row>
    <row r="12" spans="1:9" x14ac:dyDescent="0.25">
      <c r="A12" s="75">
        <v>246</v>
      </c>
      <c r="B12" s="76" t="s">
        <v>131</v>
      </c>
      <c r="C12" s="50" t="s">
        <v>309</v>
      </c>
      <c r="D12" s="51" t="s">
        <v>16</v>
      </c>
      <c r="E12" s="52">
        <v>0.23</v>
      </c>
      <c r="F12" s="78"/>
      <c r="G12" s="52">
        <v>11.09</v>
      </c>
      <c r="H12" s="64">
        <f t="shared" si="0"/>
        <v>2.5507</v>
      </c>
    </row>
    <row r="13" spans="1:9" ht="25.5" x14ac:dyDescent="0.25">
      <c r="A13" s="54" t="s">
        <v>310</v>
      </c>
      <c r="B13" s="55" t="s">
        <v>311</v>
      </c>
      <c r="C13" s="55" t="s">
        <v>312</v>
      </c>
      <c r="D13" s="56" t="s">
        <v>20</v>
      </c>
      <c r="E13" s="57">
        <v>986</v>
      </c>
      <c r="F13" s="74"/>
      <c r="G13" s="57">
        <f>SUM(H14:H17)</f>
        <v>4.4665999999999997</v>
      </c>
      <c r="H13" s="58">
        <f t="shared" si="0"/>
        <v>4404.0675999999994</v>
      </c>
    </row>
    <row r="14" spans="1:9" ht="28.5" customHeight="1" x14ac:dyDescent="0.25">
      <c r="A14" s="75" t="s">
        <v>307</v>
      </c>
      <c r="B14" s="76" t="s">
        <v>128</v>
      </c>
      <c r="C14" s="59" t="s">
        <v>308</v>
      </c>
      <c r="D14" s="60" t="s">
        <v>20</v>
      </c>
      <c r="E14" s="61">
        <v>0.02</v>
      </c>
      <c r="F14" s="77"/>
      <c r="G14" s="61">
        <v>0</v>
      </c>
      <c r="H14" s="63">
        <f t="shared" si="0"/>
        <v>0</v>
      </c>
      <c r="I14" t="s">
        <v>141</v>
      </c>
    </row>
    <row r="15" spans="1:9" ht="25.5" x14ac:dyDescent="0.25">
      <c r="A15" s="75" t="s">
        <v>313</v>
      </c>
      <c r="B15" s="76" t="s">
        <v>128</v>
      </c>
      <c r="C15" s="59" t="s">
        <v>312</v>
      </c>
      <c r="D15" s="60" t="s">
        <v>20</v>
      </c>
      <c r="E15" s="61">
        <v>1.02</v>
      </c>
      <c r="F15" s="77"/>
      <c r="G15" s="61">
        <v>0</v>
      </c>
      <c r="H15" s="63">
        <f t="shared" si="0"/>
        <v>0</v>
      </c>
      <c r="I15" t="s">
        <v>141</v>
      </c>
    </row>
    <row r="16" spans="1:9" x14ac:dyDescent="0.25">
      <c r="A16" s="75">
        <v>246</v>
      </c>
      <c r="B16" s="76" t="s">
        <v>131</v>
      </c>
      <c r="C16" s="50" t="s">
        <v>309</v>
      </c>
      <c r="D16" s="51" t="s">
        <v>16</v>
      </c>
      <c r="E16" s="52">
        <v>0.23</v>
      </c>
      <c r="F16" s="78"/>
      <c r="G16" s="52">
        <v>11.09</v>
      </c>
      <c r="H16" s="64">
        <f t="shared" si="0"/>
        <v>2.5507</v>
      </c>
    </row>
    <row r="17" spans="1:8" x14ac:dyDescent="0.25">
      <c r="A17" s="75">
        <v>6116</v>
      </c>
      <c r="B17" s="76" t="s">
        <v>131</v>
      </c>
      <c r="C17" s="50" t="s">
        <v>314</v>
      </c>
      <c r="D17" s="51" t="s">
        <v>16</v>
      </c>
      <c r="E17" s="52">
        <v>0.23</v>
      </c>
      <c r="F17" s="78"/>
      <c r="G17" s="52">
        <v>8.33</v>
      </c>
      <c r="H17" s="64">
        <f t="shared" si="0"/>
        <v>1.9159000000000002</v>
      </c>
    </row>
    <row r="18" spans="1:8" ht="25.5" x14ac:dyDescent="0.25">
      <c r="A18" s="54" t="s">
        <v>315</v>
      </c>
      <c r="B18" s="55" t="s">
        <v>316</v>
      </c>
      <c r="C18" s="55" t="s">
        <v>317</v>
      </c>
      <c r="D18" s="56" t="s">
        <v>95</v>
      </c>
      <c r="E18" s="57">
        <v>8</v>
      </c>
      <c r="F18" s="74"/>
      <c r="G18" s="57">
        <f>SUM(H19:H22)</f>
        <v>6463.29</v>
      </c>
      <c r="H18" s="58">
        <f t="shared" si="0"/>
        <v>51706.32</v>
      </c>
    </row>
    <row r="19" spans="1:8" x14ac:dyDescent="0.25">
      <c r="A19" s="49">
        <v>2436</v>
      </c>
      <c r="B19" s="76" t="s">
        <v>131</v>
      </c>
      <c r="C19" s="50" t="s">
        <v>133</v>
      </c>
      <c r="D19" s="51" t="s">
        <v>134</v>
      </c>
      <c r="E19" s="51" t="s">
        <v>16</v>
      </c>
      <c r="F19" s="52">
        <v>3</v>
      </c>
      <c r="G19" s="52">
        <v>14.76</v>
      </c>
      <c r="H19" s="64">
        <f>G19*F19</f>
        <v>44.28</v>
      </c>
    </row>
    <row r="20" spans="1:8" x14ac:dyDescent="0.25">
      <c r="A20" s="49">
        <v>247</v>
      </c>
      <c r="B20" s="76" t="s">
        <v>131</v>
      </c>
      <c r="C20" s="50" t="s">
        <v>146</v>
      </c>
      <c r="D20" s="51" t="s">
        <v>134</v>
      </c>
      <c r="E20" s="51" t="s">
        <v>16</v>
      </c>
      <c r="F20" s="52">
        <v>3</v>
      </c>
      <c r="G20" s="52">
        <v>10.62</v>
      </c>
      <c r="H20" s="64">
        <f>G20*F20</f>
        <v>31.86</v>
      </c>
    </row>
    <row r="21" spans="1:8" s="87" customFormat="1" ht="12.75" x14ac:dyDescent="0.2">
      <c r="A21" s="79">
        <v>10117</v>
      </c>
      <c r="B21" s="80" t="s">
        <v>44</v>
      </c>
      <c r="C21" s="81" t="s">
        <v>318</v>
      </c>
      <c r="D21" s="82" t="s">
        <v>134</v>
      </c>
      <c r="E21" s="83" t="s">
        <v>16</v>
      </c>
      <c r="F21" s="84">
        <v>10</v>
      </c>
      <c r="G21" s="85">
        <v>31.815000000000001</v>
      </c>
      <c r="H21" s="86">
        <f>G21*F21</f>
        <v>318.15000000000003</v>
      </c>
    </row>
    <row r="22" spans="1:8" s="10" customFormat="1" ht="51" x14ac:dyDescent="0.2">
      <c r="A22" s="88"/>
      <c r="B22" s="76" t="s">
        <v>319</v>
      </c>
      <c r="C22" s="13" t="s">
        <v>320</v>
      </c>
      <c r="D22" s="8" t="s">
        <v>130</v>
      </c>
      <c r="E22" s="89" t="s">
        <v>95</v>
      </c>
      <c r="F22" s="14">
        <v>1</v>
      </c>
      <c r="G22" s="9">
        <v>6069</v>
      </c>
      <c r="H22" s="90">
        <f>G22*F22</f>
        <v>6069</v>
      </c>
    </row>
    <row r="23" spans="1:8" x14ac:dyDescent="0.25">
      <c r="A23" s="91"/>
      <c r="B23" s="92"/>
      <c r="C23" s="91"/>
      <c r="D23" s="93"/>
      <c r="E23" s="94"/>
      <c r="F23" s="95"/>
      <c r="G23" s="94"/>
      <c r="H23" s="96"/>
    </row>
    <row r="24" spans="1:8" x14ac:dyDescent="0.25">
      <c r="A24" s="97"/>
      <c r="B24" s="92"/>
      <c r="C24" s="11"/>
      <c r="D24" s="93"/>
      <c r="E24" s="94"/>
      <c r="F24" s="95"/>
      <c r="G24" s="94"/>
      <c r="H24" s="96"/>
    </row>
    <row r="25" spans="1:8" x14ac:dyDescent="0.25">
      <c r="A25" s="229" t="s">
        <v>300</v>
      </c>
      <c r="B25" s="229"/>
      <c r="C25" s="229"/>
      <c r="D25" s="229"/>
      <c r="E25" s="229"/>
      <c r="F25" s="229"/>
      <c r="G25" s="229"/>
      <c r="H25" s="229"/>
    </row>
    <row r="26" spans="1:8" ht="15" customHeight="1" x14ac:dyDescent="0.25">
      <c r="A26" s="224" t="s">
        <v>115</v>
      </c>
      <c r="B26" s="224"/>
      <c r="C26" s="224"/>
      <c r="D26" s="224"/>
      <c r="E26" s="224"/>
      <c r="F26" s="224"/>
      <c r="G26" s="224"/>
      <c r="H26" s="224"/>
    </row>
  </sheetData>
  <mergeCells count="4">
    <mergeCell ref="A1:H1"/>
    <mergeCell ref="A2:H2"/>
    <mergeCell ref="A25:H25"/>
    <mergeCell ref="A26:H26"/>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4" zoomScaleNormal="84" workbookViewId="0">
      <selection activeCell="D68" sqref="D68"/>
    </sheetView>
  </sheetViews>
  <sheetFormatPr defaultRowHeight="15" x14ac:dyDescent="0.25"/>
  <cols>
    <col min="1" max="1" width="14.28515625"/>
    <col min="2" max="2" width="10.140625" style="98"/>
    <col min="3" max="3" width="48.28515625"/>
    <col min="4" max="6" width="8.7109375"/>
    <col min="7" max="7" width="10.5703125"/>
    <col min="8" max="8" width="10.85546875"/>
    <col min="9" max="1025" width="8.7109375"/>
  </cols>
  <sheetData>
    <row r="1" spans="1:8" ht="15" customHeight="1" x14ac:dyDescent="0.25">
      <c r="A1" s="230" t="s">
        <v>116</v>
      </c>
      <c r="B1" s="230"/>
      <c r="C1" s="230"/>
      <c r="D1" s="230"/>
      <c r="E1" s="230"/>
      <c r="F1" s="230"/>
      <c r="G1" s="230"/>
      <c r="H1" s="230"/>
    </row>
    <row r="2" spans="1:8" ht="18" customHeight="1" x14ac:dyDescent="0.25">
      <c r="A2" s="231" t="s">
        <v>117</v>
      </c>
      <c r="B2" s="231"/>
      <c r="C2" s="231"/>
      <c r="D2" s="231"/>
      <c r="E2" s="231"/>
      <c r="F2" s="231"/>
      <c r="G2" s="231"/>
      <c r="H2" s="231"/>
    </row>
    <row r="3" spans="1:8" ht="18" customHeight="1" x14ac:dyDescent="0.25">
      <c r="A3" s="232" t="s">
        <v>118</v>
      </c>
      <c r="B3" s="232"/>
      <c r="C3" s="232"/>
      <c r="D3" s="232"/>
      <c r="E3" s="232"/>
      <c r="F3" s="232"/>
      <c r="G3" s="232"/>
      <c r="H3" s="232"/>
    </row>
    <row r="4" spans="1:8" ht="18" x14ac:dyDescent="0.25">
      <c r="A4" s="233"/>
      <c r="B4" s="233"/>
      <c r="C4" s="233"/>
      <c r="D4" s="233"/>
      <c r="E4" s="233"/>
      <c r="F4" s="233"/>
      <c r="G4" s="233"/>
      <c r="H4" s="233"/>
    </row>
    <row r="5" spans="1:8" ht="15" customHeight="1" x14ac:dyDescent="0.25">
      <c r="A5" s="99" t="s">
        <v>1</v>
      </c>
      <c r="B5" s="5"/>
      <c r="C5" s="234" t="s">
        <v>321</v>
      </c>
      <c r="D5" s="234"/>
      <c r="E5" s="234"/>
      <c r="F5" s="235"/>
      <c r="G5" s="235"/>
      <c r="H5" s="235"/>
    </row>
    <row r="6" spans="1:8" ht="15" customHeight="1" x14ac:dyDescent="0.25">
      <c r="A6" s="100" t="s">
        <v>2</v>
      </c>
      <c r="B6" s="6"/>
      <c r="C6" s="228" t="s">
        <v>322</v>
      </c>
      <c r="D6" s="228"/>
      <c r="E6" s="228"/>
      <c r="F6" s="228"/>
      <c r="G6" s="228"/>
      <c r="H6" s="101"/>
    </row>
    <row r="7" spans="1:8" x14ac:dyDescent="0.25">
      <c r="A7" s="102" t="s">
        <v>5</v>
      </c>
      <c r="B7" s="103"/>
      <c r="C7" s="239"/>
      <c r="D7" s="239"/>
      <c r="E7" s="239"/>
      <c r="F7" s="239"/>
      <c r="G7" s="240"/>
      <c r="H7" s="240"/>
    </row>
    <row r="8" spans="1:8" x14ac:dyDescent="0.25">
      <c r="A8" s="241"/>
      <c r="B8" s="241"/>
      <c r="C8" s="241"/>
      <c r="D8" s="241"/>
      <c r="E8" s="241"/>
      <c r="F8" s="241"/>
      <c r="G8" s="241"/>
      <c r="H8" s="241"/>
    </row>
    <row r="9" spans="1:8" ht="38.25" x14ac:dyDescent="0.25">
      <c r="A9" s="104" t="s">
        <v>7</v>
      </c>
      <c r="B9" s="104"/>
      <c r="C9" s="104" t="s">
        <v>9</v>
      </c>
      <c r="D9" s="104" t="s">
        <v>10</v>
      </c>
      <c r="E9" s="104" t="s">
        <v>122</v>
      </c>
      <c r="F9" s="104"/>
      <c r="G9" s="104" t="s">
        <v>123</v>
      </c>
      <c r="H9" s="104" t="s">
        <v>14</v>
      </c>
    </row>
    <row r="10" spans="1:8" ht="15" customHeight="1" x14ac:dyDescent="0.25">
      <c r="A10" s="41" t="s">
        <v>323</v>
      </c>
      <c r="B10" s="76"/>
      <c r="C10" s="236" t="s">
        <v>24</v>
      </c>
      <c r="D10" s="236"/>
      <c r="E10" s="236"/>
      <c r="F10" s="236"/>
      <c r="G10" s="236"/>
      <c r="H10" s="236"/>
    </row>
    <row r="11" spans="1:8" ht="51" x14ac:dyDescent="0.25">
      <c r="A11" s="54" t="s">
        <v>25</v>
      </c>
      <c r="B11" s="55" t="s">
        <v>26</v>
      </c>
      <c r="C11" s="55" t="s">
        <v>27</v>
      </c>
      <c r="D11" s="56" t="s">
        <v>126</v>
      </c>
      <c r="E11" s="56" t="s">
        <v>15</v>
      </c>
      <c r="F11" s="57">
        <v>51</v>
      </c>
      <c r="G11" s="57">
        <f>SUM(H12:H17)</f>
        <v>4.4206799999999999</v>
      </c>
      <c r="H11" s="58">
        <f t="shared" ref="H11:H17" si="0">G11*F11</f>
        <v>225.45468</v>
      </c>
    </row>
    <row r="12" spans="1:8" ht="25.5" x14ac:dyDescent="0.25">
      <c r="A12" s="75">
        <v>122</v>
      </c>
      <c r="B12" s="76" t="s">
        <v>131</v>
      </c>
      <c r="C12" s="50" t="s">
        <v>324</v>
      </c>
      <c r="D12" s="51" t="s">
        <v>130</v>
      </c>
      <c r="E12" s="51" t="s">
        <v>15</v>
      </c>
      <c r="F12" s="52">
        <v>7.0000000000000001E-3</v>
      </c>
      <c r="G12" s="52">
        <v>36.4</v>
      </c>
      <c r="H12" s="53">
        <f t="shared" si="0"/>
        <v>0.25479999999999997</v>
      </c>
    </row>
    <row r="13" spans="1:8" ht="25.5" x14ac:dyDescent="0.25">
      <c r="A13" s="75">
        <v>20083</v>
      </c>
      <c r="B13" s="76" t="s">
        <v>131</v>
      </c>
      <c r="C13" s="50" t="s">
        <v>325</v>
      </c>
      <c r="D13" s="51" t="s">
        <v>130</v>
      </c>
      <c r="E13" s="51" t="s">
        <v>15</v>
      </c>
      <c r="F13" s="52">
        <v>8.0000000000000002E-3</v>
      </c>
      <c r="G13" s="52">
        <v>31.61</v>
      </c>
      <c r="H13" s="53">
        <f t="shared" si="0"/>
        <v>0.25287999999999999</v>
      </c>
    </row>
    <row r="14" spans="1:8" ht="51" x14ac:dyDescent="0.25">
      <c r="A14" s="75" t="s">
        <v>326</v>
      </c>
      <c r="B14" s="76" t="s">
        <v>128</v>
      </c>
      <c r="C14" s="59" t="s">
        <v>327</v>
      </c>
      <c r="D14" s="60" t="s">
        <v>130</v>
      </c>
      <c r="E14" s="60" t="s">
        <v>15</v>
      </c>
      <c r="F14" s="61">
        <v>1</v>
      </c>
      <c r="G14" s="61"/>
      <c r="H14" s="62">
        <f t="shared" si="0"/>
        <v>0</v>
      </c>
    </row>
    <row r="15" spans="1:8" ht="25.5" x14ac:dyDescent="0.25">
      <c r="A15" s="75">
        <v>3767</v>
      </c>
      <c r="B15" s="76" t="s">
        <v>131</v>
      </c>
      <c r="C15" s="50" t="s">
        <v>328</v>
      </c>
      <c r="D15" s="51" t="s">
        <v>130</v>
      </c>
      <c r="E15" s="51" t="s">
        <v>15</v>
      </c>
      <c r="F15" s="52">
        <v>0.05</v>
      </c>
      <c r="G15" s="52">
        <v>0.71</v>
      </c>
      <c r="H15" s="53">
        <f t="shared" si="0"/>
        <v>3.5499999999999997E-2</v>
      </c>
    </row>
    <row r="16" spans="1:8" ht="25.5" x14ac:dyDescent="0.25">
      <c r="A16" s="75">
        <v>246</v>
      </c>
      <c r="B16" s="76" t="s">
        <v>131</v>
      </c>
      <c r="C16" s="50" t="s">
        <v>309</v>
      </c>
      <c r="D16" s="51" t="s">
        <v>126</v>
      </c>
      <c r="E16" s="51" t="s">
        <v>16</v>
      </c>
      <c r="F16" s="52">
        <v>0.15</v>
      </c>
      <c r="G16" s="52">
        <v>11.09</v>
      </c>
      <c r="H16" s="53">
        <f t="shared" si="0"/>
        <v>1.6635</v>
      </c>
    </row>
    <row r="17" spans="1:8" x14ac:dyDescent="0.25">
      <c r="A17" s="75">
        <v>2696</v>
      </c>
      <c r="B17" s="76" t="s">
        <v>131</v>
      </c>
      <c r="C17" s="50" t="s">
        <v>329</v>
      </c>
      <c r="D17" s="51" t="s">
        <v>126</v>
      </c>
      <c r="E17" s="51" t="s">
        <v>16</v>
      </c>
      <c r="F17" s="52">
        <v>0.15</v>
      </c>
      <c r="G17" s="52">
        <v>14.76</v>
      </c>
      <c r="H17" s="53">
        <f t="shared" si="0"/>
        <v>2.214</v>
      </c>
    </row>
    <row r="18" spans="1:8" ht="15" customHeight="1" x14ac:dyDescent="0.25">
      <c r="A18" s="41" t="s">
        <v>330</v>
      </c>
      <c r="B18" s="76"/>
      <c r="C18" s="236" t="s">
        <v>331</v>
      </c>
      <c r="D18" s="236"/>
      <c r="E18" s="236"/>
      <c r="F18" s="236"/>
      <c r="G18" s="236"/>
      <c r="H18" s="236"/>
    </row>
    <row r="19" spans="1:8" ht="51" x14ac:dyDescent="0.25">
      <c r="A19" s="54" t="s">
        <v>28</v>
      </c>
      <c r="B19" s="55" t="s">
        <v>332</v>
      </c>
      <c r="C19" s="55" t="s">
        <v>29</v>
      </c>
      <c r="D19" s="56" t="s">
        <v>126</v>
      </c>
      <c r="E19" s="56" t="s">
        <v>15</v>
      </c>
      <c r="F19" s="57">
        <v>6</v>
      </c>
      <c r="G19" s="57">
        <f>SUM(H20:H24)</f>
        <v>9.6222999999999992</v>
      </c>
      <c r="H19" s="58">
        <f>G19*F19</f>
        <v>57.733799999999995</v>
      </c>
    </row>
    <row r="20" spans="1:8" ht="25.5" x14ac:dyDescent="0.25">
      <c r="A20" s="75">
        <v>20078</v>
      </c>
      <c r="B20" s="76" t="s">
        <v>131</v>
      </c>
      <c r="C20" s="50" t="s">
        <v>333</v>
      </c>
      <c r="D20" s="51" t="s">
        <v>130</v>
      </c>
      <c r="E20" s="51" t="s">
        <v>15</v>
      </c>
      <c r="F20" s="52">
        <v>0.06</v>
      </c>
      <c r="G20" s="52">
        <v>13.33</v>
      </c>
      <c r="H20" s="53">
        <f>G20*F20</f>
        <v>0.79979999999999996</v>
      </c>
    </row>
    <row r="21" spans="1:8" ht="25.5" x14ac:dyDescent="0.25">
      <c r="A21" s="75">
        <v>297</v>
      </c>
      <c r="B21" s="76" t="s">
        <v>131</v>
      </c>
      <c r="C21" s="50" t="s">
        <v>334</v>
      </c>
      <c r="D21" s="51" t="s">
        <v>130</v>
      </c>
      <c r="E21" s="51" t="s">
        <v>15</v>
      </c>
      <c r="F21" s="52">
        <v>2</v>
      </c>
      <c r="G21" s="52">
        <v>1.18</v>
      </c>
      <c r="H21" s="53">
        <f>G21*F21</f>
        <v>2.36</v>
      </c>
    </row>
    <row r="22" spans="1:8" x14ac:dyDescent="0.25">
      <c r="A22" s="75" t="s">
        <v>335</v>
      </c>
      <c r="B22" s="76" t="s">
        <v>128</v>
      </c>
      <c r="C22" s="59" t="s">
        <v>336</v>
      </c>
      <c r="D22" s="60" t="s">
        <v>130</v>
      </c>
      <c r="E22" s="60" t="s">
        <v>15</v>
      </c>
      <c r="F22" s="61">
        <v>1</v>
      </c>
      <c r="G22" s="61">
        <v>0</v>
      </c>
      <c r="H22" s="62"/>
    </row>
    <row r="23" spans="1:8" ht="25.5" x14ac:dyDescent="0.25">
      <c r="A23" s="75">
        <v>246</v>
      </c>
      <c r="B23" s="76" t="s">
        <v>131</v>
      </c>
      <c r="C23" s="50" t="s">
        <v>309</v>
      </c>
      <c r="D23" s="51" t="s">
        <v>126</v>
      </c>
      <c r="E23" s="51" t="s">
        <v>16</v>
      </c>
      <c r="F23" s="52">
        <v>0.25</v>
      </c>
      <c r="G23" s="52">
        <v>11.09</v>
      </c>
      <c r="H23" s="53">
        <f t="shared" ref="H23:H51" si="1">G23*F23</f>
        <v>2.7725</v>
      </c>
    </row>
    <row r="24" spans="1:8" x14ac:dyDescent="0.25">
      <c r="A24" s="75">
        <v>2696</v>
      </c>
      <c r="B24" s="76" t="s">
        <v>131</v>
      </c>
      <c r="C24" s="50" t="s">
        <v>329</v>
      </c>
      <c r="D24" s="51" t="s">
        <v>126</v>
      </c>
      <c r="E24" s="51" t="s">
        <v>16</v>
      </c>
      <c r="F24" s="52">
        <v>0.25</v>
      </c>
      <c r="G24" s="52">
        <v>14.76</v>
      </c>
      <c r="H24" s="53">
        <f t="shared" si="1"/>
        <v>3.69</v>
      </c>
    </row>
    <row r="25" spans="1:8" ht="63.75" x14ac:dyDescent="0.25">
      <c r="A25" s="54" t="s">
        <v>30</v>
      </c>
      <c r="B25" s="55" t="s">
        <v>31</v>
      </c>
      <c r="C25" s="55" t="s">
        <v>32</v>
      </c>
      <c r="D25" s="56" t="s">
        <v>126</v>
      </c>
      <c r="E25" s="56" t="s">
        <v>15</v>
      </c>
      <c r="F25" s="57">
        <v>4</v>
      </c>
      <c r="G25" s="57">
        <f>SUM(H26:H30)</f>
        <v>18.912300000000002</v>
      </c>
      <c r="H25" s="58">
        <f t="shared" si="1"/>
        <v>75.649200000000008</v>
      </c>
    </row>
    <row r="26" spans="1:8" ht="25.5" x14ac:dyDescent="0.25">
      <c r="A26" s="75">
        <v>20078</v>
      </c>
      <c r="B26" s="76" t="s">
        <v>131</v>
      </c>
      <c r="C26" s="50" t="s">
        <v>333</v>
      </c>
      <c r="D26" s="51" t="s">
        <v>130</v>
      </c>
      <c r="E26" s="51" t="s">
        <v>15</v>
      </c>
      <c r="F26" s="52">
        <v>0.06</v>
      </c>
      <c r="G26" s="52">
        <v>13.33</v>
      </c>
      <c r="H26" s="53">
        <f t="shared" si="1"/>
        <v>0.79979999999999996</v>
      </c>
    </row>
    <row r="27" spans="1:8" ht="25.5" x14ac:dyDescent="0.25">
      <c r="A27" s="75">
        <v>297</v>
      </c>
      <c r="B27" s="76" t="s">
        <v>131</v>
      </c>
      <c r="C27" s="50" t="s">
        <v>334</v>
      </c>
      <c r="D27" s="51" t="s">
        <v>130</v>
      </c>
      <c r="E27" s="51" t="s">
        <v>15</v>
      </c>
      <c r="F27" s="52">
        <v>2</v>
      </c>
      <c r="G27" s="52">
        <v>1.18</v>
      </c>
      <c r="H27" s="53">
        <f t="shared" si="1"/>
        <v>2.36</v>
      </c>
    </row>
    <row r="28" spans="1:8" ht="25.5" x14ac:dyDescent="0.25">
      <c r="A28" s="75">
        <v>3661</v>
      </c>
      <c r="B28" s="76" t="s">
        <v>131</v>
      </c>
      <c r="C28" s="50" t="s">
        <v>337</v>
      </c>
      <c r="D28" s="51" t="s">
        <v>130</v>
      </c>
      <c r="E28" s="51" t="s">
        <v>15</v>
      </c>
      <c r="F28" s="52">
        <v>1</v>
      </c>
      <c r="G28" s="52">
        <v>9.2899999999999991</v>
      </c>
      <c r="H28" s="53">
        <f t="shared" si="1"/>
        <v>9.2899999999999991</v>
      </c>
    </row>
    <row r="29" spans="1:8" ht="25.5" x14ac:dyDescent="0.25">
      <c r="A29" s="75">
        <v>246</v>
      </c>
      <c r="B29" s="76" t="s">
        <v>131</v>
      </c>
      <c r="C29" s="50" t="s">
        <v>309</v>
      </c>
      <c r="D29" s="51" t="s">
        <v>126</v>
      </c>
      <c r="E29" s="51" t="s">
        <v>16</v>
      </c>
      <c r="F29" s="52">
        <v>0.25</v>
      </c>
      <c r="G29" s="52">
        <v>11.09</v>
      </c>
      <c r="H29" s="53">
        <f t="shared" si="1"/>
        <v>2.7725</v>
      </c>
    </row>
    <row r="30" spans="1:8" x14ac:dyDescent="0.25">
      <c r="A30" s="75">
        <v>2696</v>
      </c>
      <c r="B30" s="76" t="s">
        <v>131</v>
      </c>
      <c r="C30" s="50" t="s">
        <v>329</v>
      </c>
      <c r="D30" s="51" t="s">
        <v>126</v>
      </c>
      <c r="E30" s="51" t="s">
        <v>16</v>
      </c>
      <c r="F30" s="52">
        <v>0.25</v>
      </c>
      <c r="G30" s="52">
        <v>14.76</v>
      </c>
      <c r="H30" s="53">
        <f t="shared" si="1"/>
        <v>3.69</v>
      </c>
    </row>
    <row r="31" spans="1:8" ht="63.75" x14ac:dyDescent="0.25">
      <c r="A31" s="54" t="s">
        <v>33</v>
      </c>
      <c r="B31" s="55" t="s">
        <v>34</v>
      </c>
      <c r="C31" s="55" t="s">
        <v>35</v>
      </c>
      <c r="D31" s="56" t="s">
        <v>126</v>
      </c>
      <c r="E31" s="56" t="s">
        <v>15</v>
      </c>
      <c r="F31" s="57">
        <v>6</v>
      </c>
      <c r="G31" s="57">
        <f>SUM(H32:H36)</f>
        <v>25.842300000000002</v>
      </c>
      <c r="H31" s="58">
        <f t="shared" si="1"/>
        <v>155.05380000000002</v>
      </c>
    </row>
    <row r="32" spans="1:8" ht="25.5" x14ac:dyDescent="0.25">
      <c r="A32" s="75">
        <v>20078</v>
      </c>
      <c r="B32" s="76" t="s">
        <v>131</v>
      </c>
      <c r="C32" s="50" t="s">
        <v>333</v>
      </c>
      <c r="D32" s="51" t="s">
        <v>130</v>
      </c>
      <c r="E32" s="51" t="s">
        <v>15</v>
      </c>
      <c r="F32" s="52">
        <v>0.06</v>
      </c>
      <c r="G32" s="52">
        <v>13.33</v>
      </c>
      <c r="H32" s="53">
        <f t="shared" si="1"/>
        <v>0.79979999999999996</v>
      </c>
    </row>
    <row r="33" spans="1:9" ht="25.5" x14ac:dyDescent="0.25">
      <c r="A33" s="75">
        <v>297</v>
      </c>
      <c r="B33" s="76" t="s">
        <v>131</v>
      </c>
      <c r="C33" s="50" t="s">
        <v>334</v>
      </c>
      <c r="D33" s="51" t="s">
        <v>130</v>
      </c>
      <c r="E33" s="51" t="s">
        <v>15</v>
      </c>
      <c r="F33" s="52">
        <v>2</v>
      </c>
      <c r="G33" s="52">
        <v>1.18</v>
      </c>
      <c r="H33" s="53">
        <f t="shared" si="1"/>
        <v>2.36</v>
      </c>
    </row>
    <row r="34" spans="1:9" ht="25.5" x14ac:dyDescent="0.25">
      <c r="A34" s="75">
        <v>3660</v>
      </c>
      <c r="B34" s="76" t="s">
        <v>131</v>
      </c>
      <c r="C34" s="50" t="s">
        <v>338</v>
      </c>
      <c r="D34" s="51" t="s">
        <v>130</v>
      </c>
      <c r="E34" s="51" t="s">
        <v>15</v>
      </c>
      <c r="F34" s="52">
        <v>1</v>
      </c>
      <c r="G34" s="52">
        <v>16.22</v>
      </c>
      <c r="H34" s="53">
        <f t="shared" si="1"/>
        <v>16.22</v>
      </c>
    </row>
    <row r="35" spans="1:9" ht="25.5" x14ac:dyDescent="0.25">
      <c r="A35" s="75">
        <v>246</v>
      </c>
      <c r="B35" s="76" t="s">
        <v>131</v>
      </c>
      <c r="C35" s="50" t="s">
        <v>309</v>
      </c>
      <c r="D35" s="51" t="s">
        <v>126</v>
      </c>
      <c r="E35" s="51" t="s">
        <v>16</v>
      </c>
      <c r="F35" s="52">
        <v>0.25</v>
      </c>
      <c r="G35" s="52">
        <v>11.09</v>
      </c>
      <c r="H35" s="53">
        <f t="shared" si="1"/>
        <v>2.7725</v>
      </c>
    </row>
    <row r="36" spans="1:9" x14ac:dyDescent="0.25">
      <c r="A36" s="75">
        <v>2696</v>
      </c>
      <c r="B36" s="76" t="s">
        <v>131</v>
      </c>
      <c r="C36" s="50" t="s">
        <v>329</v>
      </c>
      <c r="D36" s="51" t="s">
        <v>126</v>
      </c>
      <c r="E36" s="51" t="s">
        <v>16</v>
      </c>
      <c r="F36" s="52">
        <v>0.25</v>
      </c>
      <c r="G36" s="52">
        <v>14.76</v>
      </c>
      <c r="H36" s="53">
        <f t="shared" si="1"/>
        <v>3.69</v>
      </c>
    </row>
    <row r="37" spans="1:9" ht="63.75" x14ac:dyDescent="0.25">
      <c r="A37" s="54" t="s">
        <v>36</v>
      </c>
      <c r="B37" s="55" t="s">
        <v>37</v>
      </c>
      <c r="C37" s="55" t="s">
        <v>38</v>
      </c>
      <c r="D37" s="56" t="s">
        <v>126</v>
      </c>
      <c r="E37" s="56" t="s">
        <v>15</v>
      </c>
      <c r="F37" s="57">
        <v>23</v>
      </c>
      <c r="G37" s="57">
        <f>SUM(H38:H42)</f>
        <v>25.232300000000002</v>
      </c>
      <c r="H37" s="58">
        <f t="shared" si="1"/>
        <v>580.3429000000001</v>
      </c>
    </row>
    <row r="38" spans="1:9" ht="25.5" x14ac:dyDescent="0.25">
      <c r="A38" s="75">
        <v>20078</v>
      </c>
      <c r="B38" s="76" t="s">
        <v>131</v>
      </c>
      <c r="C38" s="50" t="s">
        <v>333</v>
      </c>
      <c r="D38" s="51" t="s">
        <v>130</v>
      </c>
      <c r="E38" s="51" t="s">
        <v>15</v>
      </c>
      <c r="F38" s="52">
        <v>0.06</v>
      </c>
      <c r="G38" s="52">
        <v>13.33</v>
      </c>
      <c r="H38" s="53">
        <f t="shared" si="1"/>
        <v>0.79979999999999996</v>
      </c>
    </row>
    <row r="39" spans="1:9" ht="25.5" x14ac:dyDescent="0.25">
      <c r="A39" s="75">
        <v>297</v>
      </c>
      <c r="B39" s="76" t="s">
        <v>131</v>
      </c>
      <c r="C39" s="50" t="s">
        <v>334</v>
      </c>
      <c r="D39" s="51" t="s">
        <v>130</v>
      </c>
      <c r="E39" s="51" t="s">
        <v>15</v>
      </c>
      <c r="F39" s="52">
        <v>2</v>
      </c>
      <c r="G39" s="52">
        <v>1.18</v>
      </c>
      <c r="H39" s="53">
        <f t="shared" si="1"/>
        <v>2.36</v>
      </c>
    </row>
    <row r="40" spans="1:9" ht="25.5" x14ac:dyDescent="0.25">
      <c r="A40" s="75">
        <v>3670</v>
      </c>
      <c r="B40" s="76" t="s">
        <v>131</v>
      </c>
      <c r="C40" s="50" t="s">
        <v>339</v>
      </c>
      <c r="D40" s="51" t="s">
        <v>130</v>
      </c>
      <c r="E40" s="51" t="s">
        <v>15</v>
      </c>
      <c r="F40" s="52">
        <v>1</v>
      </c>
      <c r="G40" s="52">
        <v>15.61</v>
      </c>
      <c r="H40" s="53">
        <f t="shared" si="1"/>
        <v>15.61</v>
      </c>
    </row>
    <row r="41" spans="1:9" ht="25.5" x14ac:dyDescent="0.25">
      <c r="A41" s="75">
        <v>246</v>
      </c>
      <c r="B41" s="76" t="s">
        <v>131</v>
      </c>
      <c r="C41" s="50" t="s">
        <v>309</v>
      </c>
      <c r="D41" s="51" t="s">
        <v>126</v>
      </c>
      <c r="E41" s="51" t="s">
        <v>16</v>
      </c>
      <c r="F41" s="52">
        <v>0.25</v>
      </c>
      <c r="G41" s="52">
        <v>11.09</v>
      </c>
      <c r="H41" s="53">
        <f t="shared" si="1"/>
        <v>2.7725</v>
      </c>
    </row>
    <row r="42" spans="1:9" x14ac:dyDescent="0.25">
      <c r="A42" s="75">
        <v>2696</v>
      </c>
      <c r="B42" s="76" t="s">
        <v>131</v>
      </c>
      <c r="C42" s="50" t="s">
        <v>329</v>
      </c>
      <c r="D42" s="51" t="s">
        <v>126</v>
      </c>
      <c r="E42" s="51" t="s">
        <v>16</v>
      </c>
      <c r="F42" s="52">
        <v>0.25</v>
      </c>
      <c r="G42" s="52">
        <v>14.76</v>
      </c>
      <c r="H42" s="53">
        <f t="shared" si="1"/>
        <v>3.69</v>
      </c>
    </row>
    <row r="43" spans="1:9" ht="63.75" x14ac:dyDescent="0.25">
      <c r="A43" s="54" t="s">
        <v>39</v>
      </c>
      <c r="B43" s="55" t="s">
        <v>40</v>
      </c>
      <c r="C43" s="55" t="s">
        <v>41</v>
      </c>
      <c r="D43" s="56" t="s">
        <v>126</v>
      </c>
      <c r="E43" s="56" t="s">
        <v>15</v>
      </c>
      <c r="F43" s="57">
        <v>2</v>
      </c>
      <c r="G43" s="57">
        <f>SUM(H44:H48)</f>
        <v>9.6222999999999992</v>
      </c>
      <c r="H43" s="58">
        <f t="shared" si="1"/>
        <v>19.244599999999998</v>
      </c>
    </row>
    <row r="44" spans="1:9" ht="25.5" x14ac:dyDescent="0.25">
      <c r="A44" s="75">
        <v>20078</v>
      </c>
      <c r="B44" s="76" t="s">
        <v>131</v>
      </c>
      <c r="C44" s="50" t="s">
        <v>333</v>
      </c>
      <c r="D44" s="51" t="s">
        <v>130</v>
      </c>
      <c r="E44" s="51" t="s">
        <v>15</v>
      </c>
      <c r="F44" s="52">
        <v>0.06</v>
      </c>
      <c r="G44" s="52">
        <v>13.33</v>
      </c>
      <c r="H44" s="53">
        <f t="shared" si="1"/>
        <v>0.79979999999999996</v>
      </c>
    </row>
    <row r="45" spans="1:9" ht="25.5" x14ac:dyDescent="0.25">
      <c r="A45" s="75">
        <v>297</v>
      </c>
      <c r="B45" s="76" t="s">
        <v>131</v>
      </c>
      <c r="C45" s="50" t="s">
        <v>334</v>
      </c>
      <c r="D45" s="51" t="s">
        <v>130</v>
      </c>
      <c r="E45" s="51" t="s">
        <v>15</v>
      </c>
      <c r="F45" s="52">
        <v>2</v>
      </c>
      <c r="G45" s="52">
        <v>1.18</v>
      </c>
      <c r="H45" s="53">
        <f t="shared" si="1"/>
        <v>2.36</v>
      </c>
    </row>
    <row r="46" spans="1:9" ht="25.5" x14ac:dyDescent="0.25">
      <c r="A46" s="75" t="s">
        <v>340</v>
      </c>
      <c r="B46" s="76" t="s">
        <v>128</v>
      </c>
      <c r="C46" s="59" t="s">
        <v>341</v>
      </c>
      <c r="D46" s="60" t="s">
        <v>130</v>
      </c>
      <c r="E46" s="60" t="s">
        <v>15</v>
      </c>
      <c r="F46" s="61">
        <v>1</v>
      </c>
      <c r="G46" s="61">
        <v>0</v>
      </c>
      <c r="H46" s="62">
        <f t="shared" si="1"/>
        <v>0</v>
      </c>
      <c r="I46" t="s">
        <v>141</v>
      </c>
    </row>
    <row r="47" spans="1:9" ht="25.5" x14ac:dyDescent="0.25">
      <c r="A47" s="75">
        <v>246</v>
      </c>
      <c r="B47" s="76" t="s">
        <v>131</v>
      </c>
      <c r="C47" s="50" t="s">
        <v>309</v>
      </c>
      <c r="D47" s="51" t="s">
        <v>126</v>
      </c>
      <c r="E47" s="51" t="s">
        <v>16</v>
      </c>
      <c r="F47" s="52">
        <v>0.25</v>
      </c>
      <c r="G47" s="52">
        <v>11.09</v>
      </c>
      <c r="H47" s="53">
        <f t="shared" si="1"/>
        <v>2.7725</v>
      </c>
    </row>
    <row r="48" spans="1:9" x14ac:dyDescent="0.25">
      <c r="A48" s="75">
        <v>2696</v>
      </c>
      <c r="B48" s="76" t="s">
        <v>131</v>
      </c>
      <c r="C48" s="50" t="s">
        <v>329</v>
      </c>
      <c r="D48" s="51" t="s">
        <v>126</v>
      </c>
      <c r="E48" s="51" t="s">
        <v>16</v>
      </c>
      <c r="F48" s="52">
        <v>0.25</v>
      </c>
      <c r="G48" s="52">
        <v>14.76</v>
      </c>
      <c r="H48" s="53">
        <f t="shared" si="1"/>
        <v>3.69</v>
      </c>
    </row>
    <row r="49" spans="1:9" ht="51" x14ac:dyDescent="0.25">
      <c r="A49" s="54" t="s">
        <v>42</v>
      </c>
      <c r="B49" s="55" t="s">
        <v>342</v>
      </c>
      <c r="C49" s="55" t="s">
        <v>43</v>
      </c>
      <c r="D49" s="56" t="s">
        <v>126</v>
      </c>
      <c r="E49" s="56" t="s">
        <v>15</v>
      </c>
      <c r="F49" s="57">
        <v>12</v>
      </c>
      <c r="G49" s="57">
        <f>SUM(H50:H54)</f>
        <v>12.71686</v>
      </c>
      <c r="H49" s="58">
        <f t="shared" si="1"/>
        <v>152.60232000000002</v>
      </c>
    </row>
    <row r="50" spans="1:9" ht="25.5" x14ac:dyDescent="0.25">
      <c r="A50" s="75">
        <v>20078</v>
      </c>
      <c r="B50" s="76" t="s">
        <v>131</v>
      </c>
      <c r="C50" s="50" t="s">
        <v>333</v>
      </c>
      <c r="D50" s="51" t="s">
        <v>130</v>
      </c>
      <c r="E50" s="51" t="s">
        <v>15</v>
      </c>
      <c r="F50" s="52">
        <v>9.1999999999999998E-2</v>
      </c>
      <c r="G50" s="52">
        <v>13.33</v>
      </c>
      <c r="H50" s="53">
        <f t="shared" si="1"/>
        <v>1.2263599999999999</v>
      </c>
    </row>
    <row r="51" spans="1:9" ht="25.5" x14ac:dyDescent="0.25">
      <c r="A51" s="75">
        <v>301</v>
      </c>
      <c r="B51" s="76" t="s">
        <v>131</v>
      </c>
      <c r="C51" s="50" t="s">
        <v>343</v>
      </c>
      <c r="D51" s="51" t="s">
        <v>130</v>
      </c>
      <c r="E51" s="51" t="s">
        <v>15</v>
      </c>
      <c r="F51" s="52">
        <v>2</v>
      </c>
      <c r="G51" s="52">
        <v>1.48</v>
      </c>
      <c r="H51" s="53">
        <f t="shared" si="1"/>
        <v>2.96</v>
      </c>
    </row>
    <row r="52" spans="1:9" ht="51" x14ac:dyDescent="0.25">
      <c r="A52" s="75" t="s">
        <v>313</v>
      </c>
      <c r="B52" s="76" t="s">
        <v>128</v>
      </c>
      <c r="C52" s="59" t="s">
        <v>43</v>
      </c>
      <c r="D52" s="60" t="s">
        <v>130</v>
      </c>
      <c r="E52" s="60" t="s">
        <v>15</v>
      </c>
      <c r="F52" s="61">
        <v>1</v>
      </c>
      <c r="G52" s="61"/>
      <c r="H52" s="62"/>
      <c r="I52" t="s">
        <v>141</v>
      </c>
    </row>
    <row r="53" spans="1:9" ht="25.5" x14ac:dyDescent="0.25">
      <c r="A53" s="75">
        <v>246</v>
      </c>
      <c r="B53" s="76" t="s">
        <v>131</v>
      </c>
      <c r="C53" s="50" t="s">
        <v>309</v>
      </c>
      <c r="D53" s="51" t="s">
        <v>126</v>
      </c>
      <c r="E53" s="51" t="s">
        <v>16</v>
      </c>
      <c r="F53" s="52">
        <v>0.33</v>
      </c>
      <c r="G53" s="52">
        <v>11.09</v>
      </c>
      <c r="H53" s="53">
        <f t="shared" ref="H53:H59" si="2">G53*F53</f>
        <v>3.6597</v>
      </c>
    </row>
    <row r="54" spans="1:9" x14ac:dyDescent="0.25">
      <c r="A54" s="75">
        <v>2696</v>
      </c>
      <c r="B54" s="76" t="s">
        <v>131</v>
      </c>
      <c r="C54" s="50" t="s">
        <v>329</v>
      </c>
      <c r="D54" s="51" t="s">
        <v>126</v>
      </c>
      <c r="E54" s="51" t="s">
        <v>16</v>
      </c>
      <c r="F54" s="52">
        <v>0.33</v>
      </c>
      <c r="G54" s="52">
        <v>14.76</v>
      </c>
      <c r="H54" s="53">
        <f t="shared" si="2"/>
        <v>4.8708</v>
      </c>
    </row>
    <row r="55" spans="1:9" ht="38.25" x14ac:dyDescent="0.25">
      <c r="A55" s="54" t="s">
        <v>344</v>
      </c>
      <c r="B55" s="55" t="s">
        <v>345</v>
      </c>
      <c r="C55" s="55" t="s">
        <v>346</v>
      </c>
      <c r="D55" s="56" t="s">
        <v>126</v>
      </c>
      <c r="E55" s="56" t="s">
        <v>15</v>
      </c>
      <c r="F55" s="57">
        <v>33</v>
      </c>
      <c r="G55" s="57">
        <f>SUM(H56:H59)</f>
        <v>2.25</v>
      </c>
      <c r="H55" s="58">
        <f t="shared" si="2"/>
        <v>74.25</v>
      </c>
    </row>
    <row r="56" spans="1:9" ht="25.5" x14ac:dyDescent="0.25">
      <c r="A56" s="75">
        <v>3146</v>
      </c>
      <c r="B56" s="76" t="s">
        <v>131</v>
      </c>
      <c r="C56" s="50" t="s">
        <v>347</v>
      </c>
      <c r="D56" s="51" t="s">
        <v>130</v>
      </c>
      <c r="E56" s="51" t="s">
        <v>15</v>
      </c>
      <c r="F56" s="52">
        <v>0.05</v>
      </c>
      <c r="G56" s="52">
        <v>2.14</v>
      </c>
      <c r="H56" s="53">
        <f t="shared" si="2"/>
        <v>0.10700000000000001</v>
      </c>
    </row>
    <row r="57" spans="1:9" ht="25.5" x14ac:dyDescent="0.25">
      <c r="A57" s="75" t="s">
        <v>183</v>
      </c>
      <c r="B57" s="76" t="s">
        <v>128</v>
      </c>
      <c r="C57" s="59" t="s">
        <v>346</v>
      </c>
      <c r="D57" s="60" t="s">
        <v>130</v>
      </c>
      <c r="E57" s="60" t="s">
        <v>15</v>
      </c>
      <c r="F57" s="61">
        <v>1</v>
      </c>
      <c r="G57" s="61"/>
      <c r="H57" s="62">
        <f t="shared" si="2"/>
        <v>0</v>
      </c>
      <c r="I57" t="s">
        <v>141</v>
      </c>
    </row>
    <row r="58" spans="1:9" ht="25.5" x14ac:dyDescent="0.25">
      <c r="A58" s="75">
        <v>246</v>
      </c>
      <c r="B58" s="76" t="s">
        <v>131</v>
      </c>
      <c r="C58" s="50" t="s">
        <v>309</v>
      </c>
      <c r="D58" s="51" t="s">
        <v>126</v>
      </c>
      <c r="E58" s="51" t="s">
        <v>16</v>
      </c>
      <c r="F58" s="52">
        <v>0.14000000000000001</v>
      </c>
      <c r="G58" s="52">
        <v>11.09</v>
      </c>
      <c r="H58" s="53">
        <f t="shared" si="2"/>
        <v>1.5526000000000002</v>
      </c>
    </row>
    <row r="59" spans="1:9" x14ac:dyDescent="0.25">
      <c r="A59" s="75">
        <v>2696</v>
      </c>
      <c r="B59" s="76" t="s">
        <v>131</v>
      </c>
      <c r="C59" s="50" t="s">
        <v>329</v>
      </c>
      <c r="D59" s="51" t="s">
        <v>126</v>
      </c>
      <c r="E59" s="51" t="s">
        <v>16</v>
      </c>
      <c r="F59" s="52">
        <v>0.04</v>
      </c>
      <c r="G59" s="52">
        <v>14.76</v>
      </c>
      <c r="H59" s="53">
        <f t="shared" si="2"/>
        <v>0.59040000000000004</v>
      </c>
    </row>
    <row r="60" spans="1:9" x14ac:dyDescent="0.25">
      <c r="A60" s="237"/>
      <c r="B60" s="237"/>
      <c r="C60" s="237"/>
      <c r="D60" s="237"/>
      <c r="E60" s="237"/>
      <c r="F60" s="237"/>
      <c r="G60" s="237"/>
      <c r="H60" s="105"/>
    </row>
    <row r="61" spans="1:9" ht="15" customHeight="1" x14ac:dyDescent="0.25">
      <c r="A61" s="238" t="s">
        <v>115</v>
      </c>
      <c r="B61" s="238"/>
      <c r="C61" s="238"/>
      <c r="D61" s="238"/>
      <c r="E61" s="238"/>
      <c r="F61" s="238"/>
      <c r="G61" s="238"/>
      <c r="H61" s="238"/>
    </row>
  </sheetData>
  <mergeCells count="14">
    <mergeCell ref="C18:H18"/>
    <mergeCell ref="A60:G60"/>
    <mergeCell ref="A61:H61"/>
    <mergeCell ref="C6:G6"/>
    <mergeCell ref="C7:F7"/>
    <mergeCell ref="G7:H7"/>
    <mergeCell ref="A8:H8"/>
    <mergeCell ref="C10:H10"/>
    <mergeCell ref="A1:H1"/>
    <mergeCell ref="A2:H2"/>
    <mergeCell ref="A3:H3"/>
    <mergeCell ref="A4:H4"/>
    <mergeCell ref="C5:E5"/>
    <mergeCell ref="F5:H5"/>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84" zoomScaleNormal="84" workbookViewId="0">
      <selection activeCell="C31" sqref="C31"/>
    </sheetView>
  </sheetViews>
  <sheetFormatPr defaultRowHeight="15" x14ac:dyDescent="0.25"/>
  <cols>
    <col min="1" max="1" width="12" style="68"/>
    <col min="2" max="2" width="12.7109375" style="106"/>
    <col min="3" max="3" width="54.28515625"/>
    <col min="4" max="4" width="8.7109375"/>
    <col min="5" max="5" width="6"/>
    <col min="6" max="6" width="6.7109375"/>
    <col min="7" max="7" width="7.7109375"/>
    <col min="8" max="8" width="9.28515625"/>
    <col min="9" max="1025" width="8.7109375"/>
  </cols>
  <sheetData>
    <row r="1" spans="1:9" ht="15" customHeight="1" x14ac:dyDescent="0.25">
      <c r="A1" s="230" t="s">
        <v>116</v>
      </c>
      <c r="B1" s="230"/>
      <c r="C1" s="230"/>
      <c r="D1" s="230"/>
      <c r="E1" s="230"/>
      <c r="F1" s="230"/>
      <c r="G1" s="230"/>
      <c r="H1" s="230"/>
    </row>
    <row r="2" spans="1:9" ht="18" customHeight="1" x14ac:dyDescent="0.25">
      <c r="A2" s="231" t="s">
        <v>117</v>
      </c>
      <c r="B2" s="231"/>
      <c r="C2" s="231"/>
      <c r="D2" s="231"/>
      <c r="E2" s="231"/>
      <c r="F2" s="231"/>
      <c r="G2" s="231"/>
      <c r="H2" s="231"/>
    </row>
    <row r="3" spans="1:9" ht="18" customHeight="1" x14ac:dyDescent="0.25">
      <c r="A3" s="232" t="s">
        <v>118</v>
      </c>
      <c r="B3" s="232"/>
      <c r="C3" s="232"/>
      <c r="D3" s="232"/>
      <c r="E3" s="232"/>
      <c r="F3" s="232"/>
      <c r="G3" s="232"/>
      <c r="H3" s="232"/>
    </row>
    <row r="4" spans="1:9" ht="18" x14ac:dyDescent="0.25">
      <c r="A4" s="233"/>
      <c r="B4" s="233"/>
      <c r="C4" s="233"/>
      <c r="D4" s="233"/>
      <c r="E4" s="233"/>
      <c r="F4" s="233"/>
      <c r="G4" s="233"/>
      <c r="H4" s="233"/>
    </row>
    <row r="5" spans="1:9" x14ac:dyDescent="0.25">
      <c r="A5" s="2"/>
      <c r="B5" s="107"/>
      <c r="C5" s="2"/>
      <c r="D5" s="2"/>
      <c r="E5" s="2"/>
      <c r="F5" s="4"/>
      <c r="G5" s="4"/>
      <c r="H5" s="4"/>
    </row>
    <row r="6" spans="1:9" ht="15" customHeight="1" x14ac:dyDescent="0.25">
      <c r="A6" s="99" t="s">
        <v>1</v>
      </c>
      <c r="B6" s="5"/>
      <c r="C6" s="234" t="s">
        <v>109</v>
      </c>
      <c r="D6" s="234"/>
      <c r="E6" s="234"/>
      <c r="F6" s="235"/>
      <c r="G6" s="235"/>
      <c r="H6" s="235"/>
    </row>
    <row r="7" spans="1:9" ht="26.25" customHeight="1" x14ac:dyDescent="0.25">
      <c r="A7" s="100" t="s">
        <v>2</v>
      </c>
      <c r="B7" s="6"/>
      <c r="C7" s="228" t="s">
        <v>109</v>
      </c>
      <c r="D7" s="228"/>
      <c r="E7" s="228"/>
      <c r="F7" s="228"/>
      <c r="G7" s="228"/>
      <c r="H7" s="101"/>
    </row>
    <row r="8" spans="1:9" x14ac:dyDescent="0.25">
      <c r="A8" s="102" t="s">
        <v>5</v>
      </c>
      <c r="B8" s="103"/>
      <c r="C8" s="239"/>
      <c r="D8" s="239"/>
      <c r="E8" s="239"/>
      <c r="F8" s="239"/>
      <c r="G8" s="240"/>
      <c r="H8" s="240"/>
    </row>
    <row r="9" spans="1:9" x14ac:dyDescent="0.25">
      <c r="A9" s="241"/>
      <c r="B9" s="241"/>
      <c r="C9" s="241"/>
      <c r="D9" s="241"/>
      <c r="E9" s="241"/>
      <c r="F9" s="241"/>
      <c r="G9" s="241"/>
      <c r="H9" s="241"/>
    </row>
    <row r="10" spans="1:9" ht="38.25" x14ac:dyDescent="0.25">
      <c r="A10" s="104" t="s">
        <v>7</v>
      </c>
      <c r="B10" s="104"/>
      <c r="C10" s="104" t="s">
        <v>9</v>
      </c>
      <c r="D10" s="104" t="s">
        <v>10</v>
      </c>
      <c r="E10" s="104" t="s">
        <v>122</v>
      </c>
      <c r="F10" s="104"/>
      <c r="G10" s="104" t="s">
        <v>123</v>
      </c>
      <c r="H10" s="104" t="s">
        <v>14</v>
      </c>
    </row>
    <row r="11" spans="1:9" ht="15" customHeight="1" x14ac:dyDescent="0.25">
      <c r="A11" s="108" t="s">
        <v>348</v>
      </c>
      <c r="B11" s="109"/>
      <c r="C11" s="242" t="s">
        <v>109</v>
      </c>
      <c r="D11" s="242"/>
      <c r="E11" s="242"/>
      <c r="F11" s="242"/>
      <c r="G11" s="242"/>
      <c r="H11" s="242"/>
    </row>
    <row r="12" spans="1:9" ht="25.5" x14ac:dyDescent="0.25">
      <c r="A12" s="110" t="s">
        <v>110</v>
      </c>
      <c r="B12" s="55" t="s">
        <v>111</v>
      </c>
      <c r="C12" s="111" t="s">
        <v>349</v>
      </c>
      <c r="D12" s="112" t="s">
        <v>126</v>
      </c>
      <c r="E12" s="112" t="s">
        <v>15</v>
      </c>
      <c r="F12" s="57">
        <v>55</v>
      </c>
      <c r="G12" s="57">
        <f>SUM(H13:H20)</f>
        <v>14.309297999999998</v>
      </c>
      <c r="H12" s="58">
        <f t="shared" ref="H12:H29" si="0">G12*F12</f>
        <v>787.01138999999989</v>
      </c>
    </row>
    <row r="13" spans="1:9" ht="25.5" x14ac:dyDescent="0.25">
      <c r="A13" s="113" t="s">
        <v>189</v>
      </c>
      <c r="B13" s="109" t="s">
        <v>128</v>
      </c>
      <c r="C13" s="114" t="s">
        <v>350</v>
      </c>
      <c r="D13" s="115" t="s">
        <v>130</v>
      </c>
      <c r="E13" s="115" t="s">
        <v>15</v>
      </c>
      <c r="F13" s="61">
        <v>1</v>
      </c>
      <c r="G13" s="61"/>
      <c r="H13" s="62">
        <f t="shared" si="0"/>
        <v>0</v>
      </c>
      <c r="I13" t="s">
        <v>141</v>
      </c>
    </row>
    <row r="14" spans="1:9" x14ac:dyDescent="0.25">
      <c r="A14" s="116">
        <v>159</v>
      </c>
      <c r="B14" s="109" t="s">
        <v>131</v>
      </c>
      <c r="C14" s="117" t="s">
        <v>351</v>
      </c>
      <c r="D14" s="118" t="s">
        <v>130</v>
      </c>
      <c r="E14" s="118" t="s">
        <v>17</v>
      </c>
      <c r="F14" s="52">
        <v>5.0000000000000001E-3</v>
      </c>
      <c r="G14" s="52">
        <v>212.08</v>
      </c>
      <c r="H14" s="53">
        <f t="shared" si="0"/>
        <v>1.0604</v>
      </c>
    </row>
    <row r="15" spans="1:9" x14ac:dyDescent="0.25">
      <c r="A15" s="116">
        <v>25951</v>
      </c>
      <c r="B15" s="109" t="s">
        <v>131</v>
      </c>
      <c r="C15" s="117" t="s">
        <v>352</v>
      </c>
      <c r="D15" s="118" t="s">
        <v>130</v>
      </c>
      <c r="E15" s="118" t="s">
        <v>21</v>
      </c>
      <c r="F15" s="52">
        <v>7.3999999999999996E-2</v>
      </c>
      <c r="G15" s="52">
        <v>1.78</v>
      </c>
      <c r="H15" s="53">
        <f t="shared" si="0"/>
        <v>0.13172</v>
      </c>
    </row>
    <row r="16" spans="1:9" ht="25.5" x14ac:dyDescent="0.25">
      <c r="A16" s="116">
        <v>25963</v>
      </c>
      <c r="B16" s="109" t="s">
        <v>131</v>
      </c>
      <c r="C16" s="117" t="s">
        <v>353</v>
      </c>
      <c r="D16" s="118" t="s">
        <v>130</v>
      </c>
      <c r="E16" s="118" t="s">
        <v>21</v>
      </c>
      <c r="F16" s="52">
        <v>7.3999999999999996E-2</v>
      </c>
      <c r="G16" s="52">
        <v>7.0000000000000001E-3</v>
      </c>
      <c r="H16" s="53">
        <f t="shared" si="0"/>
        <v>5.1800000000000001E-4</v>
      </c>
    </row>
    <row r="17" spans="1:9" ht="25.5" x14ac:dyDescent="0.25">
      <c r="A17" s="116">
        <v>370</v>
      </c>
      <c r="B17" s="109" t="s">
        <v>131</v>
      </c>
      <c r="C17" s="117" t="s">
        <v>354</v>
      </c>
      <c r="D17" s="118" t="s">
        <v>130</v>
      </c>
      <c r="E17" s="118" t="s">
        <v>17</v>
      </c>
      <c r="F17" s="52">
        <v>3.2000000000000001E-2</v>
      </c>
      <c r="G17" s="52">
        <v>58.25</v>
      </c>
      <c r="H17" s="53">
        <f t="shared" si="0"/>
        <v>1.8640000000000001</v>
      </c>
    </row>
    <row r="18" spans="1:9" x14ac:dyDescent="0.25">
      <c r="A18" s="116">
        <v>7253</v>
      </c>
      <c r="B18" s="109" t="s">
        <v>131</v>
      </c>
      <c r="C18" s="117" t="s">
        <v>355</v>
      </c>
      <c r="D18" s="118" t="s">
        <v>130</v>
      </c>
      <c r="E18" s="118" t="s">
        <v>17</v>
      </c>
      <c r="F18" s="52">
        <v>7.3999999999999996E-2</v>
      </c>
      <c r="G18" s="52">
        <v>127.24</v>
      </c>
      <c r="H18" s="53">
        <f t="shared" si="0"/>
        <v>9.4157599999999988</v>
      </c>
    </row>
    <row r="19" spans="1:9" x14ac:dyDescent="0.25">
      <c r="A19" s="116">
        <v>6111</v>
      </c>
      <c r="B19" s="109" t="s">
        <v>131</v>
      </c>
      <c r="C19" s="117" t="s">
        <v>356</v>
      </c>
      <c r="D19" s="118" t="s">
        <v>126</v>
      </c>
      <c r="E19" s="118" t="s">
        <v>16</v>
      </c>
      <c r="F19" s="52">
        <v>0.09</v>
      </c>
      <c r="G19" s="52">
        <v>10.62</v>
      </c>
      <c r="H19" s="53">
        <f t="shared" si="0"/>
        <v>0.95579999999999987</v>
      </c>
    </row>
    <row r="20" spans="1:9" x14ac:dyDescent="0.25">
      <c r="A20" s="116">
        <v>25964</v>
      </c>
      <c r="B20" s="109" t="s">
        <v>131</v>
      </c>
      <c r="C20" s="117" t="s">
        <v>357</v>
      </c>
      <c r="D20" s="118" t="s">
        <v>126</v>
      </c>
      <c r="E20" s="118" t="s">
        <v>16</v>
      </c>
      <c r="F20" s="52">
        <v>0.09</v>
      </c>
      <c r="G20" s="52">
        <v>9.7899999999999991</v>
      </c>
      <c r="H20" s="53">
        <f t="shared" si="0"/>
        <v>0.88109999999999988</v>
      </c>
    </row>
    <row r="21" spans="1:9" ht="25.5" x14ac:dyDescent="0.25">
      <c r="A21" s="110" t="s">
        <v>112</v>
      </c>
      <c r="B21" s="55" t="s">
        <v>113</v>
      </c>
      <c r="C21" s="111" t="s">
        <v>358</v>
      </c>
      <c r="D21" s="112" t="s">
        <v>126</v>
      </c>
      <c r="E21" s="112" t="s">
        <v>15</v>
      </c>
      <c r="F21" s="57">
        <v>3</v>
      </c>
      <c r="G21" s="57">
        <f>SUM(H22:H29)</f>
        <v>16.749078000000001</v>
      </c>
      <c r="H21" s="58">
        <f t="shared" si="0"/>
        <v>50.247234000000006</v>
      </c>
    </row>
    <row r="22" spans="1:9" ht="25.5" x14ac:dyDescent="0.25">
      <c r="A22" s="113" t="s">
        <v>187</v>
      </c>
      <c r="B22" s="109" t="s">
        <v>128</v>
      </c>
      <c r="C22" s="114" t="s">
        <v>359</v>
      </c>
      <c r="D22" s="115" t="s">
        <v>130</v>
      </c>
      <c r="E22" s="115" t="s">
        <v>15</v>
      </c>
      <c r="F22" s="61">
        <v>1</v>
      </c>
      <c r="G22" s="61">
        <v>0</v>
      </c>
      <c r="H22" s="62">
        <f t="shared" si="0"/>
        <v>0</v>
      </c>
      <c r="I22" t="s">
        <v>141</v>
      </c>
    </row>
    <row r="23" spans="1:9" x14ac:dyDescent="0.25">
      <c r="A23" s="116">
        <v>159</v>
      </c>
      <c r="B23" s="109" t="s">
        <v>131</v>
      </c>
      <c r="C23" s="117" t="s">
        <v>351</v>
      </c>
      <c r="D23" s="118" t="s">
        <v>130</v>
      </c>
      <c r="E23" s="118" t="s">
        <v>17</v>
      </c>
      <c r="F23" s="52">
        <v>5.0000000000000001E-3</v>
      </c>
      <c r="G23" s="52">
        <v>212.08</v>
      </c>
      <c r="H23" s="53">
        <f t="shared" si="0"/>
        <v>1.0604</v>
      </c>
    </row>
    <row r="24" spans="1:9" x14ac:dyDescent="0.25">
      <c r="A24" s="116">
        <v>25951</v>
      </c>
      <c r="B24" s="109" t="s">
        <v>131</v>
      </c>
      <c r="C24" s="117" t="s">
        <v>352</v>
      </c>
      <c r="D24" s="118" t="s">
        <v>130</v>
      </c>
      <c r="E24" s="118" t="s">
        <v>21</v>
      </c>
      <c r="F24" s="52">
        <v>7.3999999999999996E-2</v>
      </c>
      <c r="G24" s="52">
        <v>1.78</v>
      </c>
      <c r="H24" s="53">
        <f t="shared" si="0"/>
        <v>0.13172</v>
      </c>
    </row>
    <row r="25" spans="1:9" ht="25.5" x14ac:dyDescent="0.25">
      <c r="A25" s="116">
        <v>25963</v>
      </c>
      <c r="B25" s="109" t="s">
        <v>131</v>
      </c>
      <c r="C25" s="117" t="s">
        <v>353</v>
      </c>
      <c r="D25" s="118" t="s">
        <v>130</v>
      </c>
      <c r="E25" s="118" t="s">
        <v>21</v>
      </c>
      <c r="F25" s="52">
        <v>7.3999999999999996E-2</v>
      </c>
      <c r="G25" s="52">
        <v>7.0000000000000001E-3</v>
      </c>
      <c r="H25" s="53">
        <f t="shared" si="0"/>
        <v>5.1800000000000001E-4</v>
      </c>
    </row>
    <row r="26" spans="1:9" ht="25.5" x14ac:dyDescent="0.25">
      <c r="A26" s="116">
        <v>370</v>
      </c>
      <c r="B26" s="109" t="s">
        <v>131</v>
      </c>
      <c r="C26" s="117" t="s">
        <v>354</v>
      </c>
      <c r="D26" s="118" t="s">
        <v>130</v>
      </c>
      <c r="E26" s="118" t="s">
        <v>17</v>
      </c>
      <c r="F26" s="52">
        <v>3.2000000000000001E-2</v>
      </c>
      <c r="G26" s="52">
        <v>58.25</v>
      </c>
      <c r="H26" s="53">
        <f t="shared" si="0"/>
        <v>1.8640000000000001</v>
      </c>
    </row>
    <row r="27" spans="1:9" x14ac:dyDescent="0.25">
      <c r="A27" s="116">
        <v>7253</v>
      </c>
      <c r="B27" s="109" t="s">
        <v>131</v>
      </c>
      <c r="C27" s="117" t="s">
        <v>355</v>
      </c>
      <c r="D27" s="118" t="s">
        <v>130</v>
      </c>
      <c r="E27" s="118" t="s">
        <v>17</v>
      </c>
      <c r="F27" s="52">
        <v>7.3999999999999996E-2</v>
      </c>
      <c r="G27" s="52">
        <v>160.21</v>
      </c>
      <c r="H27" s="53">
        <f t="shared" si="0"/>
        <v>11.85554</v>
      </c>
    </row>
    <row r="28" spans="1:9" x14ac:dyDescent="0.25">
      <c r="A28" s="116">
        <v>6111</v>
      </c>
      <c r="B28" s="109" t="s">
        <v>131</v>
      </c>
      <c r="C28" s="117" t="s">
        <v>356</v>
      </c>
      <c r="D28" s="118" t="s">
        <v>126</v>
      </c>
      <c r="E28" s="118" t="s">
        <v>16</v>
      </c>
      <c r="F28" s="52">
        <v>0.09</v>
      </c>
      <c r="G28" s="52">
        <v>10.62</v>
      </c>
      <c r="H28" s="53">
        <f t="shared" si="0"/>
        <v>0.95579999999999987</v>
      </c>
    </row>
    <row r="29" spans="1:9" x14ac:dyDescent="0.25">
      <c r="A29" s="116">
        <v>25964</v>
      </c>
      <c r="B29" s="109" t="s">
        <v>131</v>
      </c>
      <c r="C29" s="117" t="s">
        <v>357</v>
      </c>
      <c r="D29" s="118" t="s">
        <v>126</v>
      </c>
      <c r="E29" s="118" t="s">
        <v>16</v>
      </c>
      <c r="F29" s="52">
        <v>0.09</v>
      </c>
      <c r="G29" s="52">
        <v>9.7899999999999991</v>
      </c>
      <c r="H29" s="53">
        <f t="shared" si="0"/>
        <v>0.88109999999999988</v>
      </c>
    </row>
  </sheetData>
  <mergeCells count="11">
    <mergeCell ref="C7:G7"/>
    <mergeCell ref="C8:F8"/>
    <mergeCell ref="G8:H8"/>
    <mergeCell ref="A9:H9"/>
    <mergeCell ref="C11:H11"/>
    <mergeCell ref="A1:H1"/>
    <mergeCell ref="A2:H2"/>
    <mergeCell ref="A3:H3"/>
    <mergeCell ref="A4:H4"/>
    <mergeCell ref="C6:E6"/>
    <mergeCell ref="F6:H6"/>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84" zoomScaleNormal="84" workbookViewId="0">
      <selection activeCell="A15" sqref="A15"/>
    </sheetView>
  </sheetViews>
  <sheetFormatPr defaultRowHeight="15" x14ac:dyDescent="0.25"/>
  <cols>
    <col min="1" max="1" width="14.28515625"/>
    <col min="2" max="2" width="12.7109375"/>
    <col min="3" max="3" width="55.140625"/>
    <col min="4" max="5" width="8.7109375"/>
    <col min="6" max="6" width="10.28515625"/>
    <col min="7" max="7" width="12"/>
    <col min="8" max="8" width="10.140625"/>
    <col min="9" max="1025" width="8.7109375"/>
  </cols>
  <sheetData>
    <row r="1" spans="1:9" ht="13.9" customHeight="1" x14ac:dyDescent="0.25">
      <c r="A1" s="243" t="s">
        <v>116</v>
      </c>
      <c r="B1" s="243"/>
      <c r="C1" s="243"/>
      <c r="D1" s="243"/>
      <c r="E1" s="243"/>
      <c r="F1" s="243"/>
      <c r="G1" s="243"/>
      <c r="H1" s="243"/>
    </row>
    <row r="2" spans="1:9" ht="18" customHeight="1" x14ac:dyDescent="0.25">
      <c r="A2" s="231" t="s">
        <v>117</v>
      </c>
      <c r="B2" s="231"/>
      <c r="C2" s="231"/>
      <c r="D2" s="231"/>
      <c r="E2" s="231"/>
      <c r="F2" s="231"/>
      <c r="G2" s="231"/>
      <c r="H2" s="231"/>
    </row>
    <row r="3" spans="1:9" ht="18" customHeight="1" x14ac:dyDescent="0.25">
      <c r="A3" s="232" t="s">
        <v>118</v>
      </c>
      <c r="B3" s="232"/>
      <c r="C3" s="232"/>
      <c r="D3" s="232"/>
      <c r="E3" s="232"/>
      <c r="F3" s="232"/>
      <c r="G3" s="232"/>
      <c r="H3" s="232"/>
    </row>
    <row r="4" spans="1:9" ht="18" x14ac:dyDescent="0.25">
      <c r="A4" s="233"/>
      <c r="B4" s="233"/>
      <c r="C4" s="233"/>
      <c r="D4" s="233"/>
      <c r="E4" s="233"/>
      <c r="F4" s="233"/>
      <c r="G4" s="233"/>
      <c r="H4" s="233"/>
    </row>
    <row r="5" spans="1:9" x14ac:dyDescent="0.25">
      <c r="A5" s="2"/>
      <c r="B5" s="107"/>
      <c r="C5" s="2"/>
      <c r="D5" s="2"/>
      <c r="E5" s="2"/>
      <c r="F5" s="4"/>
      <c r="G5" s="4"/>
      <c r="H5" s="4"/>
    </row>
    <row r="6" spans="1:9" ht="15" customHeight="1" x14ac:dyDescent="0.25">
      <c r="A6" s="99" t="s">
        <v>1</v>
      </c>
      <c r="B6" s="5"/>
      <c r="C6" s="234" t="s">
        <v>360</v>
      </c>
      <c r="D6" s="234"/>
      <c r="E6" s="234"/>
      <c r="F6" s="235"/>
      <c r="G6" s="235"/>
      <c r="H6" s="235"/>
    </row>
    <row r="7" spans="1:9" ht="15" customHeight="1" x14ac:dyDescent="0.25">
      <c r="A7" s="100" t="s">
        <v>2</v>
      </c>
      <c r="B7" s="6"/>
      <c r="C7" s="228" t="s">
        <v>360</v>
      </c>
      <c r="D7" s="228"/>
      <c r="E7" s="228"/>
      <c r="F7" s="228"/>
      <c r="G7" s="228"/>
      <c r="H7" s="101"/>
    </row>
    <row r="8" spans="1:9" x14ac:dyDescent="0.25">
      <c r="A8" s="102" t="s">
        <v>5</v>
      </c>
      <c r="B8" s="103"/>
      <c r="C8" s="239"/>
      <c r="D8" s="239"/>
      <c r="E8" s="239"/>
      <c r="F8" s="239"/>
      <c r="G8" s="240"/>
      <c r="H8" s="240"/>
    </row>
    <row r="9" spans="1:9" x14ac:dyDescent="0.25">
      <c r="A9" s="241"/>
      <c r="B9" s="241"/>
      <c r="C9" s="241"/>
      <c r="D9" s="241"/>
      <c r="E9" s="241"/>
      <c r="F9" s="241"/>
      <c r="G9" s="241"/>
      <c r="H9" s="241"/>
    </row>
    <row r="10" spans="1:9" ht="38.25" x14ac:dyDescent="0.25">
      <c r="A10" s="104" t="s">
        <v>7</v>
      </c>
      <c r="B10" s="104"/>
      <c r="C10" s="104" t="s">
        <v>9</v>
      </c>
      <c r="D10" s="104" t="s">
        <v>10</v>
      </c>
      <c r="E10" s="104" t="s">
        <v>122</v>
      </c>
      <c r="F10" s="104"/>
      <c r="G10" s="104" t="s">
        <v>123</v>
      </c>
      <c r="H10" s="104" t="s">
        <v>14</v>
      </c>
    </row>
    <row r="11" spans="1:9" ht="25.5" x14ac:dyDescent="0.25">
      <c r="A11" s="119" t="s">
        <v>92</v>
      </c>
      <c r="B11" s="55" t="s">
        <v>93</v>
      </c>
      <c r="C11" s="120" t="s">
        <v>94</v>
      </c>
      <c r="D11" s="121" t="s">
        <v>126</v>
      </c>
      <c r="E11" s="121" t="s">
        <v>15</v>
      </c>
      <c r="F11" s="47">
        <v>3</v>
      </c>
      <c r="G11" s="47">
        <f>SUM(H12:H14)</f>
        <v>20.304000000000002</v>
      </c>
      <c r="H11" s="48">
        <f t="shared" ref="H11:H16" si="0">G11*F11</f>
        <v>60.912000000000006</v>
      </c>
    </row>
    <row r="12" spans="1:9" ht="25.5" x14ac:dyDescent="0.25">
      <c r="A12" s="116" t="s">
        <v>361</v>
      </c>
      <c r="B12" s="109"/>
      <c r="C12" s="114" t="s">
        <v>362</v>
      </c>
      <c r="D12" s="115" t="s">
        <v>130</v>
      </c>
      <c r="E12" s="115" t="s">
        <v>15</v>
      </c>
      <c r="F12" s="61">
        <v>1</v>
      </c>
      <c r="G12" s="61">
        <v>0</v>
      </c>
      <c r="H12" s="62">
        <f t="shared" si="0"/>
        <v>0</v>
      </c>
      <c r="I12" t="s">
        <v>141</v>
      </c>
    </row>
    <row r="13" spans="1:9" x14ac:dyDescent="0.25">
      <c r="A13" s="116">
        <v>2436</v>
      </c>
      <c r="B13" s="109" t="s">
        <v>131</v>
      </c>
      <c r="C13" s="50" t="s">
        <v>133</v>
      </c>
      <c r="D13" s="118" t="s">
        <v>134</v>
      </c>
      <c r="E13" s="118" t="s">
        <v>16</v>
      </c>
      <c r="F13" s="52">
        <v>0.8</v>
      </c>
      <c r="G13" s="52">
        <v>14.76</v>
      </c>
      <c r="H13" s="53">
        <f t="shared" si="0"/>
        <v>11.808</v>
      </c>
    </row>
    <row r="14" spans="1:9" x14ac:dyDescent="0.25">
      <c r="A14" s="116">
        <v>247</v>
      </c>
      <c r="B14" s="109" t="s">
        <v>131</v>
      </c>
      <c r="C14" s="50" t="s">
        <v>146</v>
      </c>
      <c r="D14" s="118" t="s">
        <v>134</v>
      </c>
      <c r="E14" s="118" t="s">
        <v>16</v>
      </c>
      <c r="F14" s="52">
        <v>0.8</v>
      </c>
      <c r="G14" s="52">
        <v>10.62</v>
      </c>
      <c r="H14" s="53">
        <f t="shared" si="0"/>
        <v>8.4960000000000004</v>
      </c>
    </row>
    <row r="15" spans="1:9" ht="25.5" x14ac:dyDescent="0.25">
      <c r="A15" s="110" t="s">
        <v>363</v>
      </c>
      <c r="B15" s="55" t="s">
        <v>364</v>
      </c>
      <c r="C15" s="111" t="s">
        <v>365</v>
      </c>
      <c r="D15" s="112" t="s">
        <v>126</v>
      </c>
      <c r="E15" s="112" t="s">
        <v>15</v>
      </c>
      <c r="F15" s="57">
        <v>1</v>
      </c>
      <c r="G15" s="47">
        <f>SUM(H16)</f>
        <v>0</v>
      </c>
      <c r="H15" s="58">
        <f t="shared" si="0"/>
        <v>0</v>
      </c>
    </row>
    <row r="16" spans="1:9" ht="25.5" x14ac:dyDescent="0.25">
      <c r="A16" s="116" t="s">
        <v>155</v>
      </c>
      <c r="B16" s="52"/>
      <c r="C16" s="114" t="s">
        <v>365</v>
      </c>
      <c r="D16" s="115" t="s">
        <v>130</v>
      </c>
      <c r="E16" s="115" t="s">
        <v>15</v>
      </c>
      <c r="F16" s="61">
        <v>1</v>
      </c>
      <c r="G16" s="61">
        <v>0</v>
      </c>
      <c r="H16" s="62">
        <f t="shared" si="0"/>
        <v>0</v>
      </c>
      <c r="I16" t="s">
        <v>141</v>
      </c>
    </row>
  </sheetData>
  <mergeCells count="10">
    <mergeCell ref="C7:G7"/>
    <mergeCell ref="C8:F8"/>
    <mergeCell ref="G8:H8"/>
    <mergeCell ref="A9:H9"/>
    <mergeCell ref="A1:H1"/>
    <mergeCell ref="A2:H2"/>
    <mergeCell ref="A3:H3"/>
    <mergeCell ref="A4:H4"/>
    <mergeCell ref="C6:E6"/>
    <mergeCell ref="F6:H6"/>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84" zoomScaleNormal="84" workbookViewId="0"/>
  </sheetViews>
  <sheetFormatPr defaultRowHeight="15" x14ac:dyDescent="0.25"/>
  <cols>
    <col min="1" max="1" width="14.28515625" style="122"/>
    <col min="2" max="2" width="13.28515625"/>
    <col min="3" max="3" width="45.42578125"/>
    <col min="7" max="8" width="11.28515625"/>
    <col min="9" max="9" width="13.28515625"/>
    <col min="10" max="1025" width="8.7109375"/>
  </cols>
  <sheetData>
    <row r="1" spans="1:8" ht="27" customHeight="1" x14ac:dyDescent="0.25">
      <c r="A1" s="245" t="s">
        <v>366</v>
      </c>
      <c r="B1" s="245"/>
      <c r="C1" s="245"/>
      <c r="D1" s="245"/>
      <c r="E1" s="245"/>
      <c r="F1" s="245"/>
      <c r="G1" s="245"/>
      <c r="H1" s="245"/>
    </row>
    <row r="2" spans="1:8" ht="25.5" x14ac:dyDescent="0.25">
      <c r="A2" s="34" t="s">
        <v>7</v>
      </c>
      <c r="B2" s="123"/>
      <c r="C2" s="124" t="s">
        <v>9</v>
      </c>
      <c r="D2" s="125" t="s">
        <v>121</v>
      </c>
      <c r="E2" s="125" t="s">
        <v>10</v>
      </c>
      <c r="F2" s="125" t="s">
        <v>122</v>
      </c>
      <c r="G2" s="126" t="s">
        <v>123</v>
      </c>
      <c r="H2" s="126" t="s">
        <v>14</v>
      </c>
    </row>
    <row r="3" spans="1:8" ht="18" customHeight="1" x14ac:dyDescent="0.25">
      <c r="A3" s="226" t="s">
        <v>367</v>
      </c>
      <c r="B3" s="226"/>
      <c r="C3" s="226"/>
      <c r="D3" s="226"/>
      <c r="E3" s="226"/>
      <c r="F3" s="226"/>
      <c r="G3" s="226"/>
      <c r="H3" s="226"/>
    </row>
    <row r="4" spans="1:8" ht="127.5" x14ac:dyDescent="0.25">
      <c r="A4" s="127" t="s">
        <v>139</v>
      </c>
      <c r="B4" s="42" t="s">
        <v>128</v>
      </c>
      <c r="C4" s="50" t="s">
        <v>140</v>
      </c>
      <c r="D4" s="51" t="s">
        <v>130</v>
      </c>
      <c r="E4" s="51" t="s">
        <v>15</v>
      </c>
      <c r="F4" s="52">
        <v>1</v>
      </c>
      <c r="G4" s="52">
        <v>0</v>
      </c>
      <c r="H4" s="53">
        <f t="shared" ref="H4:H38" si="0">G4*F4</f>
        <v>0</v>
      </c>
    </row>
    <row r="5" spans="1:8" ht="38.25" x14ac:dyDescent="0.25">
      <c r="A5" s="127" t="s">
        <v>143</v>
      </c>
      <c r="B5" s="42" t="s">
        <v>128</v>
      </c>
      <c r="C5" s="50" t="s">
        <v>144</v>
      </c>
      <c r="D5" s="51" t="s">
        <v>130</v>
      </c>
      <c r="E5" s="51" t="s">
        <v>15</v>
      </c>
      <c r="F5" s="52">
        <v>23</v>
      </c>
      <c r="G5" s="52">
        <v>0</v>
      </c>
      <c r="H5" s="53">
        <f t="shared" si="0"/>
        <v>0</v>
      </c>
    </row>
    <row r="6" spans="1:8" ht="38.25" x14ac:dyDescent="0.25">
      <c r="A6" s="127" t="s">
        <v>147</v>
      </c>
      <c r="B6" s="42" t="s">
        <v>128</v>
      </c>
      <c r="C6" s="50" t="s">
        <v>148</v>
      </c>
      <c r="D6" s="51" t="s">
        <v>130</v>
      </c>
      <c r="E6" s="51" t="s">
        <v>15</v>
      </c>
      <c r="F6" s="52">
        <v>3</v>
      </c>
      <c r="G6" s="52">
        <v>0</v>
      </c>
      <c r="H6" s="64">
        <f t="shared" si="0"/>
        <v>0</v>
      </c>
    </row>
    <row r="7" spans="1:8" ht="38.25" x14ac:dyDescent="0.25">
      <c r="A7" s="127" t="s">
        <v>149</v>
      </c>
      <c r="B7" s="42" t="s">
        <v>128</v>
      </c>
      <c r="C7" s="50" t="s">
        <v>150</v>
      </c>
      <c r="D7" s="51" t="s">
        <v>130</v>
      </c>
      <c r="E7" s="51" t="s">
        <v>15</v>
      </c>
      <c r="F7" s="52">
        <v>25</v>
      </c>
      <c r="G7" s="52">
        <v>0</v>
      </c>
      <c r="H7" s="64">
        <f t="shared" si="0"/>
        <v>0</v>
      </c>
    </row>
    <row r="8" spans="1:8" ht="38.25" x14ac:dyDescent="0.25">
      <c r="A8" s="127" t="s">
        <v>151</v>
      </c>
      <c r="B8" s="42" t="s">
        <v>128</v>
      </c>
      <c r="C8" s="50" t="s">
        <v>152</v>
      </c>
      <c r="D8" s="51" t="s">
        <v>130</v>
      </c>
      <c r="E8" s="51" t="s">
        <v>15</v>
      </c>
      <c r="F8" s="52">
        <v>14</v>
      </c>
      <c r="G8" s="52">
        <v>0</v>
      </c>
      <c r="H8" s="64">
        <f t="shared" si="0"/>
        <v>0</v>
      </c>
    </row>
    <row r="9" spans="1:8" ht="38.25" x14ac:dyDescent="0.25">
      <c r="A9" s="127" t="s">
        <v>153</v>
      </c>
      <c r="B9" s="42" t="s">
        <v>128</v>
      </c>
      <c r="C9" s="50" t="s">
        <v>154</v>
      </c>
      <c r="D9" s="51" t="s">
        <v>130</v>
      </c>
      <c r="E9" s="51" t="s">
        <v>15</v>
      </c>
      <c r="F9" s="52">
        <v>5</v>
      </c>
      <c r="G9" s="52">
        <v>0</v>
      </c>
      <c r="H9" s="64">
        <f t="shared" si="0"/>
        <v>0</v>
      </c>
    </row>
    <row r="10" spans="1:8" ht="38.25" x14ac:dyDescent="0.25">
      <c r="A10" s="127" t="s">
        <v>151</v>
      </c>
      <c r="B10" s="42" t="s">
        <v>128</v>
      </c>
      <c r="C10" s="50" t="s">
        <v>152</v>
      </c>
      <c r="D10" s="51" t="s">
        <v>130</v>
      </c>
      <c r="E10" s="51" t="s">
        <v>15</v>
      </c>
      <c r="F10" s="52">
        <v>1</v>
      </c>
      <c r="G10" s="52">
        <v>0</v>
      </c>
      <c r="H10" s="64">
        <f t="shared" si="0"/>
        <v>0</v>
      </c>
    </row>
    <row r="11" spans="1:8" ht="38.25" x14ac:dyDescent="0.25">
      <c r="A11" s="127" t="s">
        <v>155</v>
      </c>
      <c r="B11" s="42" t="s">
        <v>128</v>
      </c>
      <c r="C11" s="50" t="s">
        <v>156</v>
      </c>
      <c r="D11" s="51" t="s">
        <v>130</v>
      </c>
      <c r="E11" s="51" t="s">
        <v>15</v>
      </c>
      <c r="F11" s="52">
        <v>1</v>
      </c>
      <c r="G11" s="52">
        <v>0</v>
      </c>
      <c r="H11" s="64">
        <f t="shared" si="0"/>
        <v>0</v>
      </c>
    </row>
    <row r="12" spans="1:8" ht="38.25" x14ac:dyDescent="0.25">
      <c r="A12" s="127" t="s">
        <v>157</v>
      </c>
      <c r="B12" s="42" t="s">
        <v>128</v>
      </c>
      <c r="C12" s="50" t="s">
        <v>158</v>
      </c>
      <c r="D12" s="51" t="s">
        <v>130</v>
      </c>
      <c r="E12" s="51" t="s">
        <v>15</v>
      </c>
      <c r="F12" s="52">
        <v>1</v>
      </c>
      <c r="G12" s="52">
        <v>0</v>
      </c>
      <c r="H12" s="64">
        <f t="shared" si="0"/>
        <v>0</v>
      </c>
    </row>
    <row r="13" spans="1:8" ht="38.25" x14ac:dyDescent="0.25">
      <c r="A13" s="127" t="s">
        <v>160</v>
      </c>
      <c r="B13" s="42" t="s">
        <v>128</v>
      </c>
      <c r="C13" s="50" t="s">
        <v>161</v>
      </c>
      <c r="D13" s="51" t="s">
        <v>130</v>
      </c>
      <c r="E13" s="51" t="s">
        <v>15</v>
      </c>
      <c r="F13" s="52">
        <v>42</v>
      </c>
      <c r="G13" s="52">
        <v>0</v>
      </c>
      <c r="H13" s="64">
        <f t="shared" si="0"/>
        <v>0</v>
      </c>
    </row>
    <row r="14" spans="1:8" ht="38.25" x14ac:dyDescent="0.25">
      <c r="A14" s="127" t="s">
        <v>163</v>
      </c>
      <c r="B14" s="42" t="s">
        <v>128</v>
      </c>
      <c r="C14" s="50" t="s">
        <v>164</v>
      </c>
      <c r="D14" s="51" t="s">
        <v>130</v>
      </c>
      <c r="E14" s="51" t="s">
        <v>15</v>
      </c>
      <c r="F14" s="52">
        <v>3</v>
      </c>
      <c r="G14" s="128">
        <v>0</v>
      </c>
      <c r="H14" s="64">
        <f t="shared" si="0"/>
        <v>0</v>
      </c>
    </row>
    <row r="15" spans="1:8" ht="38.25" x14ac:dyDescent="0.25">
      <c r="A15" s="127" t="s">
        <v>163</v>
      </c>
      <c r="B15" s="42" t="s">
        <v>128</v>
      </c>
      <c r="C15" s="50" t="s">
        <v>164</v>
      </c>
      <c r="D15" s="51" t="s">
        <v>130</v>
      </c>
      <c r="E15" s="51" t="s">
        <v>15</v>
      </c>
      <c r="F15" s="52">
        <v>4</v>
      </c>
      <c r="G15" s="52">
        <v>0</v>
      </c>
      <c r="H15" s="64">
        <f t="shared" si="0"/>
        <v>0</v>
      </c>
    </row>
    <row r="16" spans="1:8" ht="38.25" x14ac:dyDescent="0.25">
      <c r="A16" s="127" t="s">
        <v>163</v>
      </c>
      <c r="B16" s="42" t="s">
        <v>128</v>
      </c>
      <c r="C16" s="50" t="s">
        <v>164</v>
      </c>
      <c r="D16" s="51" t="s">
        <v>130</v>
      </c>
      <c r="E16" s="51" t="s">
        <v>15</v>
      </c>
      <c r="F16" s="52">
        <v>1</v>
      </c>
      <c r="G16" s="52">
        <v>0</v>
      </c>
      <c r="H16" s="64">
        <f t="shared" si="0"/>
        <v>0</v>
      </c>
    </row>
    <row r="17" spans="1:8" x14ac:dyDescent="0.25">
      <c r="A17" s="127" t="s">
        <v>168</v>
      </c>
      <c r="B17" s="42" t="s">
        <v>128</v>
      </c>
      <c r="C17" s="50" t="s">
        <v>167</v>
      </c>
      <c r="D17" s="51" t="s">
        <v>130</v>
      </c>
      <c r="E17" s="51" t="s">
        <v>15</v>
      </c>
      <c r="F17" s="52">
        <v>36</v>
      </c>
      <c r="G17" s="52"/>
      <c r="H17" s="64">
        <f t="shared" si="0"/>
        <v>0</v>
      </c>
    </row>
    <row r="18" spans="1:8" ht="51" x14ac:dyDescent="0.25">
      <c r="A18" s="127">
        <v>14058</v>
      </c>
      <c r="B18" s="42" t="s">
        <v>128</v>
      </c>
      <c r="C18" s="50" t="s">
        <v>169</v>
      </c>
      <c r="D18" s="51" t="s">
        <v>130</v>
      </c>
      <c r="E18" s="51" t="s">
        <v>15</v>
      </c>
      <c r="F18" s="52">
        <v>2</v>
      </c>
      <c r="G18" s="52">
        <v>0</v>
      </c>
      <c r="H18" s="64">
        <f t="shared" si="0"/>
        <v>0</v>
      </c>
    </row>
    <row r="19" spans="1:8" ht="25.5" x14ac:dyDescent="0.25">
      <c r="A19" s="127" t="s">
        <v>171</v>
      </c>
      <c r="B19" s="42" t="s">
        <v>128</v>
      </c>
      <c r="C19" s="50" t="s">
        <v>172</v>
      </c>
      <c r="D19" s="51" t="s">
        <v>130</v>
      </c>
      <c r="E19" s="51" t="s">
        <v>15</v>
      </c>
      <c r="F19" s="52">
        <v>1</v>
      </c>
      <c r="G19" s="52">
        <v>0</v>
      </c>
      <c r="H19" s="64">
        <f t="shared" si="0"/>
        <v>0</v>
      </c>
    </row>
    <row r="20" spans="1:8" ht="25.5" x14ac:dyDescent="0.25">
      <c r="A20" s="127" t="s">
        <v>174</v>
      </c>
      <c r="B20" s="42" t="s">
        <v>128</v>
      </c>
      <c r="C20" s="50" t="s">
        <v>175</v>
      </c>
      <c r="D20" s="51" t="s">
        <v>130</v>
      </c>
      <c r="E20" s="51" t="s">
        <v>15</v>
      </c>
      <c r="F20" s="52">
        <v>1</v>
      </c>
      <c r="G20" s="52">
        <v>0</v>
      </c>
      <c r="H20" s="64">
        <f t="shared" si="0"/>
        <v>0</v>
      </c>
    </row>
    <row r="21" spans="1:8" ht="25.5" x14ac:dyDescent="0.25">
      <c r="A21" s="127" t="s">
        <v>177</v>
      </c>
      <c r="B21" s="42" t="s">
        <v>128</v>
      </c>
      <c r="C21" s="50" t="s">
        <v>87</v>
      </c>
      <c r="D21" s="51" t="s">
        <v>130</v>
      </c>
      <c r="E21" s="51" t="s">
        <v>15</v>
      </c>
      <c r="F21" s="52">
        <v>84</v>
      </c>
      <c r="G21" s="52"/>
      <c r="H21" s="64">
        <f t="shared" si="0"/>
        <v>0</v>
      </c>
    </row>
    <row r="22" spans="1:8" ht="25.5" x14ac:dyDescent="0.25">
      <c r="A22" s="127" t="s">
        <v>178</v>
      </c>
      <c r="B22" s="42" t="s">
        <v>128</v>
      </c>
      <c r="C22" s="50" t="s">
        <v>90</v>
      </c>
      <c r="D22" s="51" t="s">
        <v>130</v>
      </c>
      <c r="E22" s="51" t="s">
        <v>15</v>
      </c>
      <c r="F22" s="52">
        <v>52</v>
      </c>
      <c r="G22" s="52">
        <v>0</v>
      </c>
      <c r="H22" s="64">
        <f t="shared" si="0"/>
        <v>0</v>
      </c>
    </row>
    <row r="23" spans="1:8" x14ac:dyDescent="0.25">
      <c r="A23" s="127" t="s">
        <v>213</v>
      </c>
      <c r="B23" s="42" t="s">
        <v>128</v>
      </c>
      <c r="C23" s="50" t="s">
        <v>214</v>
      </c>
      <c r="D23" s="51" t="s">
        <v>130</v>
      </c>
      <c r="E23" s="51" t="s">
        <v>15</v>
      </c>
      <c r="F23" s="52">
        <v>998</v>
      </c>
      <c r="G23" s="52">
        <v>0</v>
      </c>
      <c r="H23" s="64">
        <f t="shared" si="0"/>
        <v>0</v>
      </c>
    </row>
    <row r="24" spans="1:8" ht="25.5" x14ac:dyDescent="0.25">
      <c r="A24" s="127" t="s">
        <v>215</v>
      </c>
      <c r="B24" s="42" t="s">
        <v>128</v>
      </c>
      <c r="C24" s="50" t="s">
        <v>216</v>
      </c>
      <c r="D24" s="51" t="s">
        <v>130</v>
      </c>
      <c r="E24" s="51" t="s">
        <v>15</v>
      </c>
      <c r="F24" s="52">
        <v>70</v>
      </c>
      <c r="G24" s="52">
        <v>0</v>
      </c>
      <c r="H24" s="64">
        <f t="shared" si="0"/>
        <v>0</v>
      </c>
    </row>
    <row r="25" spans="1:8" ht="25.5" x14ac:dyDescent="0.25">
      <c r="A25" s="127" t="s">
        <v>217</v>
      </c>
      <c r="B25" s="42" t="s">
        <v>128</v>
      </c>
      <c r="C25" s="50" t="s">
        <v>218</v>
      </c>
      <c r="D25" s="51" t="s">
        <v>130</v>
      </c>
      <c r="E25" s="51" t="s">
        <v>15</v>
      </c>
      <c r="F25" s="52">
        <v>2862</v>
      </c>
      <c r="G25" s="52">
        <v>0</v>
      </c>
      <c r="H25" s="64">
        <f t="shared" si="0"/>
        <v>0</v>
      </c>
    </row>
    <row r="26" spans="1:8" ht="25.5" x14ac:dyDescent="0.25">
      <c r="A26" s="127" t="s">
        <v>243</v>
      </c>
      <c r="B26" s="42" t="s">
        <v>128</v>
      </c>
      <c r="C26" s="50" t="s">
        <v>244</v>
      </c>
      <c r="D26" s="51" t="s">
        <v>130</v>
      </c>
      <c r="E26" s="51" t="s">
        <v>15</v>
      </c>
      <c r="F26" s="52">
        <v>8</v>
      </c>
      <c r="G26" s="52">
        <v>0</v>
      </c>
      <c r="H26" s="64">
        <f t="shared" si="0"/>
        <v>0</v>
      </c>
    </row>
    <row r="27" spans="1:8" ht="25.5" x14ac:dyDescent="0.25">
      <c r="A27" s="127" t="s">
        <v>245</v>
      </c>
      <c r="B27" s="42" t="s">
        <v>128</v>
      </c>
      <c r="C27" s="50" t="s">
        <v>246</v>
      </c>
      <c r="D27" s="51" t="s">
        <v>130</v>
      </c>
      <c r="E27" s="51" t="s">
        <v>15</v>
      </c>
      <c r="F27" s="52">
        <v>14</v>
      </c>
      <c r="G27" s="52">
        <v>0</v>
      </c>
      <c r="H27" s="64">
        <f t="shared" si="0"/>
        <v>0</v>
      </c>
    </row>
    <row r="28" spans="1:8" ht="25.5" x14ac:dyDescent="0.25">
      <c r="A28" s="127" t="s">
        <v>253</v>
      </c>
      <c r="B28" s="42" t="s">
        <v>128</v>
      </c>
      <c r="C28" s="50" t="s">
        <v>254</v>
      </c>
      <c r="D28" s="51" t="s">
        <v>130</v>
      </c>
      <c r="E28" s="51" t="s">
        <v>15</v>
      </c>
      <c r="F28" s="52">
        <v>3</v>
      </c>
      <c r="G28" s="52">
        <v>0</v>
      </c>
      <c r="H28" s="64">
        <f t="shared" si="0"/>
        <v>0</v>
      </c>
    </row>
    <row r="29" spans="1:8" ht="25.5" x14ac:dyDescent="0.25">
      <c r="A29" s="127" t="s">
        <v>257</v>
      </c>
      <c r="B29" s="42" t="s">
        <v>128</v>
      </c>
      <c r="C29" s="50" t="s">
        <v>258</v>
      </c>
      <c r="D29" s="51" t="s">
        <v>130</v>
      </c>
      <c r="E29" s="51" t="s">
        <v>15</v>
      </c>
      <c r="F29" s="52">
        <v>8</v>
      </c>
      <c r="G29" s="52">
        <v>0</v>
      </c>
      <c r="H29" s="64">
        <f t="shared" si="0"/>
        <v>0</v>
      </c>
    </row>
    <row r="30" spans="1:8" ht="25.5" x14ac:dyDescent="0.25">
      <c r="A30" s="127" t="s">
        <v>259</v>
      </c>
      <c r="B30" s="42" t="s">
        <v>128</v>
      </c>
      <c r="C30" s="50" t="s">
        <v>260</v>
      </c>
      <c r="D30" s="51" t="s">
        <v>130</v>
      </c>
      <c r="E30" s="51" t="s">
        <v>15</v>
      </c>
      <c r="F30" s="52">
        <v>4</v>
      </c>
      <c r="G30" s="52">
        <v>0</v>
      </c>
      <c r="H30" s="64">
        <f t="shared" si="0"/>
        <v>0</v>
      </c>
    </row>
    <row r="31" spans="1:8" ht="25.5" x14ac:dyDescent="0.25">
      <c r="A31" s="127" t="s">
        <v>261</v>
      </c>
      <c r="B31" s="42" t="s">
        <v>128</v>
      </c>
      <c r="C31" s="50" t="s">
        <v>262</v>
      </c>
      <c r="D31" s="51" t="s">
        <v>130</v>
      </c>
      <c r="E31" s="51" t="s">
        <v>15</v>
      </c>
      <c r="F31" s="52">
        <v>14</v>
      </c>
      <c r="G31" s="52">
        <v>0</v>
      </c>
      <c r="H31" s="64">
        <f t="shared" si="0"/>
        <v>0</v>
      </c>
    </row>
    <row r="32" spans="1:8" ht="89.25" x14ac:dyDescent="0.25">
      <c r="A32" s="127" t="s">
        <v>270</v>
      </c>
      <c r="B32" s="42" t="s">
        <v>128</v>
      </c>
      <c r="C32" s="50" t="s">
        <v>271</v>
      </c>
      <c r="D32" s="51" t="s">
        <v>130</v>
      </c>
      <c r="E32" s="51" t="s">
        <v>15</v>
      </c>
      <c r="F32" s="52">
        <v>27</v>
      </c>
      <c r="G32" s="52">
        <v>0</v>
      </c>
      <c r="H32" s="64">
        <f t="shared" si="0"/>
        <v>0</v>
      </c>
    </row>
    <row r="33" spans="1:8" ht="25.5" x14ac:dyDescent="0.25">
      <c r="A33" s="127" t="s">
        <v>275</v>
      </c>
      <c r="B33" s="42" t="s">
        <v>128</v>
      </c>
      <c r="C33" s="50" t="s">
        <v>274</v>
      </c>
      <c r="D33" s="51" t="s">
        <v>130</v>
      </c>
      <c r="E33" s="51" t="s">
        <v>15</v>
      </c>
      <c r="F33" s="52">
        <v>15</v>
      </c>
      <c r="G33" s="52">
        <v>0</v>
      </c>
      <c r="H33" s="64">
        <f t="shared" si="0"/>
        <v>0</v>
      </c>
    </row>
    <row r="34" spans="1:8" ht="25.5" x14ac:dyDescent="0.25">
      <c r="A34" s="127" t="s">
        <v>278</v>
      </c>
      <c r="B34" s="42" t="s">
        <v>128</v>
      </c>
      <c r="C34" s="50" t="s">
        <v>277</v>
      </c>
      <c r="D34" s="51" t="s">
        <v>130</v>
      </c>
      <c r="E34" s="51" t="s">
        <v>15</v>
      </c>
      <c r="F34" s="52">
        <v>15</v>
      </c>
      <c r="G34" s="52">
        <v>0</v>
      </c>
      <c r="H34" s="64">
        <f t="shared" si="0"/>
        <v>0</v>
      </c>
    </row>
    <row r="35" spans="1:8" ht="25.5" x14ac:dyDescent="0.25">
      <c r="A35" s="127" t="s">
        <v>279</v>
      </c>
      <c r="B35" s="42" t="s">
        <v>128</v>
      </c>
      <c r="C35" s="50" t="s">
        <v>280</v>
      </c>
      <c r="D35" s="51" t="s">
        <v>130</v>
      </c>
      <c r="E35" s="51" t="s">
        <v>15</v>
      </c>
      <c r="F35" s="52">
        <v>9</v>
      </c>
      <c r="G35" s="52">
        <v>0</v>
      </c>
      <c r="H35" s="64">
        <f t="shared" si="0"/>
        <v>0</v>
      </c>
    </row>
    <row r="36" spans="1:8" ht="25.5" x14ac:dyDescent="0.25">
      <c r="A36" s="127" t="s">
        <v>281</v>
      </c>
      <c r="B36" s="42" t="s">
        <v>128</v>
      </c>
      <c r="C36" s="50" t="s">
        <v>104</v>
      </c>
      <c r="D36" s="51" t="s">
        <v>130</v>
      </c>
      <c r="E36" s="51" t="s">
        <v>15</v>
      </c>
      <c r="F36" s="52">
        <v>63</v>
      </c>
      <c r="G36" s="52">
        <v>0</v>
      </c>
      <c r="H36" s="64">
        <f t="shared" si="0"/>
        <v>0</v>
      </c>
    </row>
    <row r="37" spans="1:8" ht="51" x14ac:dyDescent="0.25">
      <c r="A37" s="127" t="s">
        <v>290</v>
      </c>
      <c r="B37" s="42" t="s">
        <v>128</v>
      </c>
      <c r="C37" s="50" t="s">
        <v>291</v>
      </c>
      <c r="D37" s="51" t="s">
        <v>130</v>
      </c>
      <c r="E37" s="51" t="s">
        <v>15</v>
      </c>
      <c r="F37" s="52">
        <v>28</v>
      </c>
      <c r="G37" s="52">
        <v>0</v>
      </c>
      <c r="H37" s="64">
        <f t="shared" si="0"/>
        <v>0</v>
      </c>
    </row>
    <row r="38" spans="1:8" ht="25.5" x14ac:dyDescent="0.25">
      <c r="A38" s="127" t="s">
        <v>299</v>
      </c>
      <c r="B38" s="42" t="s">
        <v>128</v>
      </c>
      <c r="C38" s="50" t="s">
        <v>108</v>
      </c>
      <c r="D38" s="51" t="s">
        <v>130</v>
      </c>
      <c r="E38" s="51" t="s">
        <v>20</v>
      </c>
      <c r="F38" s="52">
        <v>10</v>
      </c>
      <c r="G38" s="52">
        <v>0</v>
      </c>
      <c r="H38" s="64">
        <f t="shared" si="0"/>
        <v>0</v>
      </c>
    </row>
    <row r="39" spans="1:8" ht="18" customHeight="1" x14ac:dyDescent="0.25">
      <c r="A39" s="244" t="s">
        <v>96</v>
      </c>
      <c r="B39" s="244"/>
      <c r="C39" s="244"/>
      <c r="D39" s="244"/>
      <c r="E39" s="244"/>
      <c r="F39" s="244"/>
      <c r="G39" s="244"/>
      <c r="H39" s="244"/>
    </row>
    <row r="40" spans="1:8" ht="38.25" x14ac:dyDescent="0.25">
      <c r="A40" s="127" t="s">
        <v>306</v>
      </c>
      <c r="B40" s="76" t="s">
        <v>128</v>
      </c>
      <c r="C40" s="50" t="s">
        <v>305</v>
      </c>
      <c r="D40" s="51" t="s">
        <v>130</v>
      </c>
      <c r="E40" s="51" t="s">
        <v>20</v>
      </c>
      <c r="F40" s="52">
        <v>986</v>
      </c>
      <c r="G40" s="52">
        <v>0</v>
      </c>
      <c r="H40" s="64">
        <v>0</v>
      </c>
    </row>
    <row r="41" spans="1:8" ht="38.25" x14ac:dyDescent="0.25">
      <c r="A41" s="127" t="s">
        <v>313</v>
      </c>
      <c r="B41" s="76" t="s">
        <v>128</v>
      </c>
      <c r="C41" s="50" t="s">
        <v>312</v>
      </c>
      <c r="D41" s="51" t="s">
        <v>130</v>
      </c>
      <c r="E41" s="51" t="s">
        <v>20</v>
      </c>
      <c r="F41" s="52">
        <v>986</v>
      </c>
      <c r="G41" s="52">
        <v>0</v>
      </c>
      <c r="H41" s="64">
        <v>0</v>
      </c>
    </row>
    <row r="42" spans="1:8" ht="25.5" customHeight="1" x14ac:dyDescent="0.25">
      <c r="A42" s="127" t="s">
        <v>307</v>
      </c>
      <c r="B42" s="76" t="s">
        <v>128</v>
      </c>
      <c r="C42" s="50" t="s">
        <v>308</v>
      </c>
      <c r="D42" s="51" t="s">
        <v>130</v>
      </c>
      <c r="E42" s="51" t="s">
        <v>20</v>
      </c>
      <c r="F42" s="52">
        <v>1</v>
      </c>
      <c r="G42" s="52">
        <v>0</v>
      </c>
      <c r="H42" s="64">
        <v>0</v>
      </c>
    </row>
    <row r="43" spans="1:8" ht="18" customHeight="1" x14ac:dyDescent="0.25">
      <c r="A43" s="244" t="s">
        <v>368</v>
      </c>
      <c r="B43" s="244"/>
      <c r="C43" s="244"/>
      <c r="D43" s="244"/>
      <c r="E43" s="244"/>
      <c r="F43" s="244"/>
      <c r="G43" s="244"/>
      <c r="H43" s="244"/>
    </row>
    <row r="44" spans="1:8" x14ac:dyDescent="0.25">
      <c r="A44" s="129"/>
      <c r="B44" s="130"/>
      <c r="C44" s="130"/>
      <c r="D44" s="130"/>
      <c r="E44" s="130"/>
      <c r="F44" s="130"/>
      <c r="G44" s="130"/>
      <c r="H44" s="131"/>
    </row>
    <row r="45" spans="1:8" ht="63.75" x14ac:dyDescent="0.25">
      <c r="A45" s="127" t="s">
        <v>326</v>
      </c>
      <c r="B45" s="76" t="s">
        <v>128</v>
      </c>
      <c r="C45" s="50" t="s">
        <v>327</v>
      </c>
      <c r="D45" s="51" t="s">
        <v>130</v>
      </c>
      <c r="E45" s="51" t="s">
        <v>15</v>
      </c>
      <c r="F45" s="52">
        <v>51</v>
      </c>
      <c r="G45" s="52"/>
      <c r="H45" s="53">
        <f>G45*F45</f>
        <v>0</v>
      </c>
    </row>
    <row r="46" spans="1:8" ht="25.5" x14ac:dyDescent="0.25">
      <c r="A46" s="127" t="s">
        <v>335</v>
      </c>
      <c r="B46" s="76" t="s">
        <v>128</v>
      </c>
      <c r="C46" s="50" t="s">
        <v>336</v>
      </c>
      <c r="D46" s="51" t="s">
        <v>130</v>
      </c>
      <c r="E46" s="51" t="s">
        <v>15</v>
      </c>
      <c r="F46" s="52">
        <v>6</v>
      </c>
      <c r="G46" s="52">
        <v>0</v>
      </c>
      <c r="H46" s="53"/>
    </row>
    <row r="47" spans="1:8" ht="25.5" x14ac:dyDescent="0.25">
      <c r="A47" s="127" t="s">
        <v>340</v>
      </c>
      <c r="B47" s="76" t="s">
        <v>128</v>
      </c>
      <c r="C47" s="50" t="s">
        <v>341</v>
      </c>
      <c r="D47" s="51" t="s">
        <v>130</v>
      </c>
      <c r="E47" s="51" t="s">
        <v>15</v>
      </c>
      <c r="F47" s="52">
        <v>2</v>
      </c>
      <c r="G47" s="52">
        <v>0</v>
      </c>
      <c r="H47" s="53">
        <f>G47*F47</f>
        <v>0</v>
      </c>
    </row>
    <row r="48" spans="1:8" ht="51" x14ac:dyDescent="0.25">
      <c r="A48" s="127" t="s">
        <v>313</v>
      </c>
      <c r="B48" s="76" t="s">
        <v>128</v>
      </c>
      <c r="C48" s="50" t="s">
        <v>43</v>
      </c>
      <c r="D48" s="51" t="s">
        <v>130</v>
      </c>
      <c r="E48" s="51" t="s">
        <v>15</v>
      </c>
      <c r="F48" s="52">
        <v>12</v>
      </c>
      <c r="G48" s="52"/>
      <c r="H48" s="53"/>
    </row>
    <row r="49" spans="1:8" ht="25.5" x14ac:dyDescent="0.25">
      <c r="A49" s="127" t="s">
        <v>183</v>
      </c>
      <c r="B49" s="76" t="s">
        <v>128</v>
      </c>
      <c r="C49" s="50" t="s">
        <v>346</v>
      </c>
      <c r="D49" s="51" t="s">
        <v>130</v>
      </c>
      <c r="E49" s="51" t="s">
        <v>15</v>
      </c>
      <c r="F49" s="52">
        <v>33</v>
      </c>
      <c r="G49" s="52"/>
      <c r="H49" s="53">
        <f>G49*F49</f>
        <v>0</v>
      </c>
    </row>
    <row r="50" spans="1:8" ht="18" customHeight="1" x14ac:dyDescent="0.25">
      <c r="A50" s="244" t="s">
        <v>369</v>
      </c>
      <c r="B50" s="244"/>
      <c r="C50" s="244"/>
      <c r="D50" s="244"/>
      <c r="E50" s="244"/>
      <c r="F50" s="244"/>
      <c r="G50" s="244"/>
      <c r="H50" s="244"/>
    </row>
    <row r="51" spans="1:8" x14ac:dyDescent="0.25">
      <c r="A51" s="132" t="s">
        <v>370</v>
      </c>
      <c r="B51" s="76" t="s">
        <v>128</v>
      </c>
      <c r="C51" s="117" t="s">
        <v>371</v>
      </c>
      <c r="D51" s="118" t="s">
        <v>130</v>
      </c>
      <c r="E51" s="118" t="s">
        <v>21</v>
      </c>
      <c r="F51" s="52">
        <v>12.221</v>
      </c>
      <c r="G51" s="52">
        <v>0</v>
      </c>
      <c r="H51" s="53">
        <f>G51*F51</f>
        <v>0</v>
      </c>
    </row>
    <row r="52" spans="1:8" ht="25.5" x14ac:dyDescent="0.25">
      <c r="A52" s="132" t="s">
        <v>361</v>
      </c>
      <c r="B52" s="76" t="s">
        <v>128</v>
      </c>
      <c r="C52" s="117" t="s">
        <v>362</v>
      </c>
      <c r="D52" s="118" t="s">
        <v>130</v>
      </c>
      <c r="E52" s="118" t="s">
        <v>15</v>
      </c>
      <c r="F52" s="52">
        <v>3</v>
      </c>
      <c r="G52" s="52">
        <v>0</v>
      </c>
      <c r="H52" s="53">
        <f>G52*F52</f>
        <v>0</v>
      </c>
    </row>
    <row r="53" spans="1:8" ht="25.5" x14ac:dyDescent="0.25">
      <c r="A53" s="132" t="s">
        <v>191</v>
      </c>
      <c r="B53" s="76" t="s">
        <v>128</v>
      </c>
      <c r="C53" s="117" t="s">
        <v>372</v>
      </c>
      <c r="D53" s="118" t="s">
        <v>130</v>
      </c>
      <c r="E53" s="118" t="s">
        <v>20</v>
      </c>
      <c r="F53" s="52">
        <v>90</v>
      </c>
      <c r="G53" s="52">
        <v>0</v>
      </c>
      <c r="H53" s="53">
        <f>G53*F53</f>
        <v>0</v>
      </c>
    </row>
    <row r="54" spans="1:8" ht="25.5" x14ac:dyDescent="0.25">
      <c r="A54" s="132" t="s">
        <v>155</v>
      </c>
      <c r="B54" s="76" t="s">
        <v>128</v>
      </c>
      <c r="C54" s="117" t="s">
        <v>365</v>
      </c>
      <c r="D54" s="118" t="s">
        <v>130</v>
      </c>
      <c r="E54" s="118" t="s">
        <v>15</v>
      </c>
      <c r="F54" s="52">
        <v>1</v>
      </c>
      <c r="G54" s="52">
        <v>0</v>
      </c>
      <c r="H54" s="53">
        <f>G54*F54</f>
        <v>0</v>
      </c>
    </row>
    <row r="55" spans="1:8" ht="18" customHeight="1" x14ac:dyDescent="0.25">
      <c r="A55" s="244" t="s">
        <v>109</v>
      </c>
      <c r="B55" s="244"/>
      <c r="C55" s="244"/>
      <c r="D55" s="244"/>
      <c r="E55" s="244"/>
      <c r="F55" s="244"/>
      <c r="G55" s="244"/>
      <c r="H55" s="244"/>
    </row>
    <row r="56" spans="1:8" ht="25.5" x14ac:dyDescent="0.25">
      <c r="A56" s="113" t="s">
        <v>189</v>
      </c>
      <c r="B56" s="109" t="s">
        <v>128</v>
      </c>
      <c r="C56" s="117" t="s">
        <v>350</v>
      </c>
      <c r="D56" s="118" t="s">
        <v>130</v>
      </c>
      <c r="E56" s="118" t="s">
        <v>15</v>
      </c>
      <c r="F56" s="52">
        <v>55</v>
      </c>
      <c r="G56" s="52"/>
      <c r="H56" s="53">
        <f>G56*F56</f>
        <v>0</v>
      </c>
    </row>
    <row r="57" spans="1:8" ht="25.5" x14ac:dyDescent="0.25">
      <c r="A57" s="113" t="s">
        <v>187</v>
      </c>
      <c r="B57" s="109" t="s">
        <v>128</v>
      </c>
      <c r="C57" s="117" t="s">
        <v>359</v>
      </c>
      <c r="D57" s="118" t="s">
        <v>130</v>
      </c>
      <c r="E57" s="118" t="s">
        <v>15</v>
      </c>
      <c r="F57" s="52">
        <v>33</v>
      </c>
      <c r="G57" s="52">
        <v>0</v>
      </c>
      <c r="H57" s="53">
        <f>G57*F57</f>
        <v>0</v>
      </c>
    </row>
  </sheetData>
  <mergeCells count="6">
    <mergeCell ref="A55:H55"/>
    <mergeCell ref="A1:H1"/>
    <mergeCell ref="A3:H3"/>
    <mergeCell ref="A39:H39"/>
    <mergeCell ref="A43:H43"/>
    <mergeCell ref="A50:H50"/>
  </mergeCell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84" zoomScaleNormal="84" workbookViewId="0">
      <selection activeCell="D28" sqref="D28"/>
    </sheetView>
  </sheetViews>
  <sheetFormatPr defaultRowHeight="15" x14ac:dyDescent="0.25"/>
  <cols>
    <col min="1" max="1" width="12.85546875"/>
    <col min="2" max="2" width="10.140625"/>
    <col min="3" max="3" width="70.42578125"/>
    <col min="4" max="5" width="8.7109375"/>
    <col min="6" max="6" width="15.42578125"/>
    <col min="7" max="7" width="16.140625"/>
    <col min="8" max="8" width="18.85546875"/>
    <col min="9" max="1025" width="8.7109375"/>
  </cols>
  <sheetData>
    <row r="1" spans="1:7" ht="26.25" x14ac:dyDescent="0.4">
      <c r="A1" s="133" t="s">
        <v>373</v>
      </c>
      <c r="B1" s="133" t="s">
        <v>374</v>
      </c>
      <c r="C1" s="133" t="s">
        <v>375</v>
      </c>
      <c r="D1" s="133"/>
      <c r="E1" s="133" t="s">
        <v>376</v>
      </c>
      <c r="F1" s="134" t="s">
        <v>377</v>
      </c>
      <c r="G1" s="134" t="s">
        <v>378</v>
      </c>
    </row>
    <row r="2" spans="1:7" x14ac:dyDescent="0.25">
      <c r="A2" s="49" t="s">
        <v>183</v>
      </c>
      <c r="B2" s="42" t="s">
        <v>128</v>
      </c>
      <c r="C2" s="50" t="s">
        <v>184</v>
      </c>
      <c r="D2" s="51" t="s">
        <v>130</v>
      </c>
      <c r="E2" s="51" t="s">
        <v>15</v>
      </c>
      <c r="F2" s="53">
        <v>50</v>
      </c>
      <c r="G2" s="53"/>
    </row>
    <row r="3" spans="1:7" ht="25.5" x14ac:dyDescent="0.25">
      <c r="A3" s="49" t="s">
        <v>185</v>
      </c>
      <c r="B3" s="42" t="s">
        <v>128</v>
      </c>
      <c r="C3" s="50" t="s">
        <v>186</v>
      </c>
      <c r="D3" s="51" t="s">
        <v>130</v>
      </c>
      <c r="E3" s="51" t="s">
        <v>15</v>
      </c>
      <c r="F3" s="53">
        <v>12</v>
      </c>
      <c r="G3" s="53"/>
    </row>
    <row r="4" spans="1:7" x14ac:dyDescent="0.25">
      <c r="A4" s="49" t="s">
        <v>187</v>
      </c>
      <c r="B4" s="42" t="s">
        <v>128</v>
      </c>
      <c r="C4" s="50" t="s">
        <v>188</v>
      </c>
      <c r="D4" s="51" t="s">
        <v>130</v>
      </c>
      <c r="E4" s="51" t="s">
        <v>15</v>
      </c>
      <c r="F4" s="53">
        <v>20</v>
      </c>
      <c r="G4" s="53"/>
    </row>
    <row r="5" spans="1:7" x14ac:dyDescent="0.25">
      <c r="A5" s="49" t="s">
        <v>189</v>
      </c>
      <c r="B5" s="42" t="s">
        <v>128</v>
      </c>
      <c r="C5" s="50" t="s">
        <v>190</v>
      </c>
      <c r="D5" s="51" t="s">
        <v>130</v>
      </c>
      <c r="E5" s="51" t="s">
        <v>15</v>
      </c>
      <c r="F5" s="53">
        <v>3</v>
      </c>
      <c r="G5" s="53"/>
    </row>
    <row r="6" spans="1:7" x14ac:dyDescent="0.25">
      <c r="A6" s="49" t="s">
        <v>191</v>
      </c>
      <c r="B6" s="42" t="s">
        <v>128</v>
      </c>
      <c r="C6" s="50" t="s">
        <v>192</v>
      </c>
      <c r="D6" s="51" t="s">
        <v>130</v>
      </c>
      <c r="E6" s="51" t="s">
        <v>20</v>
      </c>
      <c r="F6" s="53">
        <v>2086.62</v>
      </c>
      <c r="G6" s="53"/>
    </row>
    <row r="7" spans="1:7" ht="25.5" x14ac:dyDescent="0.25">
      <c r="A7" s="49" t="s">
        <v>193</v>
      </c>
      <c r="B7" s="42" t="s">
        <v>128</v>
      </c>
      <c r="C7" s="50" t="s">
        <v>194</v>
      </c>
      <c r="D7" s="51" t="s">
        <v>130</v>
      </c>
      <c r="E7" s="51" t="s">
        <v>15</v>
      </c>
      <c r="F7" s="53">
        <v>16</v>
      </c>
      <c r="G7" s="53"/>
    </row>
    <row r="8" spans="1:7" ht="25.5" x14ac:dyDescent="0.25">
      <c r="A8" s="49" t="s">
        <v>195</v>
      </c>
      <c r="B8" s="42" t="s">
        <v>128</v>
      </c>
      <c r="C8" s="50" t="s">
        <v>196</v>
      </c>
      <c r="D8" s="51" t="s">
        <v>130</v>
      </c>
      <c r="E8" s="51" t="s">
        <v>15</v>
      </c>
      <c r="F8" s="53">
        <v>4</v>
      </c>
      <c r="G8" s="53"/>
    </row>
    <row r="9" spans="1:7" ht="25.5" x14ac:dyDescent="0.25">
      <c r="A9" s="49" t="s">
        <v>197</v>
      </c>
      <c r="B9" s="42" t="s">
        <v>128</v>
      </c>
      <c r="C9" s="50" t="s">
        <v>198</v>
      </c>
      <c r="D9" s="51" t="s">
        <v>130</v>
      </c>
      <c r="E9" s="51" t="s">
        <v>15</v>
      </c>
      <c r="F9" s="53">
        <v>13</v>
      </c>
      <c r="G9" s="53"/>
    </row>
    <row r="10" spans="1:7" x14ac:dyDescent="0.25">
      <c r="A10" s="49" t="s">
        <v>201</v>
      </c>
      <c r="B10" s="42" t="s">
        <v>128</v>
      </c>
      <c r="C10" s="50" t="s">
        <v>202</v>
      </c>
      <c r="D10" s="51" t="s">
        <v>130</v>
      </c>
      <c r="E10" s="51" t="s">
        <v>15</v>
      </c>
      <c r="F10" s="53">
        <v>269</v>
      </c>
      <c r="G10" s="53"/>
    </row>
    <row r="11" spans="1:7" x14ac:dyDescent="0.25">
      <c r="A11" s="49" t="s">
        <v>203</v>
      </c>
      <c r="B11" s="42" t="s">
        <v>128</v>
      </c>
      <c r="C11" s="50" t="s">
        <v>204</v>
      </c>
      <c r="D11" s="51" t="s">
        <v>130</v>
      </c>
      <c r="E11" s="51" t="s">
        <v>15</v>
      </c>
      <c r="F11" s="53">
        <v>26</v>
      </c>
      <c r="G11" s="53"/>
    </row>
    <row r="12" spans="1:7" x14ac:dyDescent="0.25">
      <c r="A12" s="49" t="s">
        <v>205</v>
      </c>
      <c r="B12" s="42" t="s">
        <v>128</v>
      </c>
      <c r="C12" s="50" t="s">
        <v>206</v>
      </c>
      <c r="D12" s="51" t="s">
        <v>130</v>
      </c>
      <c r="E12" s="51" t="s">
        <v>15</v>
      </c>
      <c r="F12" s="53">
        <v>89</v>
      </c>
      <c r="G12" s="53"/>
    </row>
    <row r="13" spans="1:7" x14ac:dyDescent="0.25">
      <c r="A13" s="49" t="s">
        <v>207</v>
      </c>
      <c r="B13" s="42" t="s">
        <v>128</v>
      </c>
      <c r="C13" s="50" t="s">
        <v>208</v>
      </c>
      <c r="D13" s="51" t="s">
        <v>130</v>
      </c>
      <c r="E13" s="51" t="s">
        <v>15</v>
      </c>
      <c r="F13" s="53">
        <v>232</v>
      </c>
      <c r="G13" s="53"/>
    </row>
    <row r="14" spans="1:7" x14ac:dyDescent="0.25">
      <c r="A14" s="49" t="s">
        <v>209</v>
      </c>
      <c r="B14" s="42" t="s">
        <v>128</v>
      </c>
      <c r="C14" s="50" t="s">
        <v>210</v>
      </c>
      <c r="D14" s="51" t="s">
        <v>130</v>
      </c>
      <c r="E14" s="51" t="s">
        <v>15</v>
      </c>
      <c r="F14" s="53">
        <v>12</v>
      </c>
      <c r="G14" s="53"/>
    </row>
    <row r="15" spans="1:7" x14ac:dyDescent="0.25">
      <c r="A15" s="49" t="s">
        <v>211</v>
      </c>
      <c r="B15" s="42" t="s">
        <v>128</v>
      </c>
      <c r="C15" s="50" t="s">
        <v>212</v>
      </c>
      <c r="D15" s="51" t="s">
        <v>130</v>
      </c>
      <c r="E15" s="51" t="s">
        <v>15</v>
      </c>
      <c r="F15" s="53">
        <v>549</v>
      </c>
      <c r="G15" s="53"/>
    </row>
    <row r="16" spans="1:7" x14ac:dyDescent="0.25">
      <c r="A16" s="49" t="s">
        <v>219</v>
      </c>
      <c r="B16" s="42" t="s">
        <v>128</v>
      </c>
      <c r="C16" s="50" t="s">
        <v>220</v>
      </c>
      <c r="D16" s="51" t="s">
        <v>130</v>
      </c>
      <c r="E16" s="51" t="s">
        <v>15</v>
      </c>
      <c r="F16" s="53">
        <v>686</v>
      </c>
      <c r="G16" s="53"/>
    </row>
    <row r="17" spans="1:7" x14ac:dyDescent="0.25">
      <c r="A17" s="49" t="s">
        <v>221</v>
      </c>
      <c r="B17" s="42" t="s">
        <v>128</v>
      </c>
      <c r="C17" s="50" t="s">
        <v>222</v>
      </c>
      <c r="D17" s="51" t="s">
        <v>130</v>
      </c>
      <c r="E17" s="51" t="s">
        <v>15</v>
      </c>
      <c r="F17" s="53">
        <v>686</v>
      </c>
      <c r="G17" s="53"/>
    </row>
    <row r="18" spans="1:7" x14ac:dyDescent="0.25">
      <c r="A18" s="49" t="s">
        <v>223</v>
      </c>
      <c r="B18" s="42" t="s">
        <v>128</v>
      </c>
      <c r="C18" s="50" t="s">
        <v>224</v>
      </c>
      <c r="D18" s="51" t="s">
        <v>130</v>
      </c>
      <c r="E18" s="51" t="s">
        <v>15</v>
      </c>
      <c r="F18" s="53">
        <v>2744</v>
      </c>
      <c r="G18" s="53"/>
    </row>
    <row r="19" spans="1:7" x14ac:dyDescent="0.25">
      <c r="A19" s="49" t="s">
        <v>225</v>
      </c>
      <c r="B19" s="42" t="s">
        <v>128</v>
      </c>
      <c r="C19" s="50" t="s">
        <v>226</v>
      </c>
      <c r="D19" s="51" t="s">
        <v>130</v>
      </c>
      <c r="E19" s="51" t="s">
        <v>15</v>
      </c>
      <c r="F19" s="53">
        <v>4234</v>
      </c>
      <c r="G19" s="53"/>
    </row>
    <row r="20" spans="1:7" x14ac:dyDescent="0.25">
      <c r="A20" s="49" t="s">
        <v>227</v>
      </c>
      <c r="B20" s="42" t="s">
        <v>128</v>
      </c>
      <c r="C20" s="50" t="s">
        <v>228</v>
      </c>
      <c r="D20" s="51" t="s">
        <v>130</v>
      </c>
      <c r="E20" s="51" t="s">
        <v>15</v>
      </c>
      <c r="F20" s="53">
        <v>2850</v>
      </c>
      <c r="G20" s="53"/>
    </row>
    <row r="21" spans="1:7" x14ac:dyDescent="0.25">
      <c r="A21" s="49" t="s">
        <v>229</v>
      </c>
      <c r="B21" s="42" t="s">
        <v>128</v>
      </c>
      <c r="C21" s="50" t="s">
        <v>230</v>
      </c>
      <c r="D21" s="51" t="s">
        <v>130</v>
      </c>
      <c r="E21" s="51" t="s">
        <v>15</v>
      </c>
      <c r="F21" s="53">
        <v>234</v>
      </c>
      <c r="G21" s="53"/>
    </row>
    <row r="22" spans="1:7" x14ac:dyDescent="0.25">
      <c r="A22" s="49" t="s">
        <v>231</v>
      </c>
      <c r="B22" s="42" t="s">
        <v>128</v>
      </c>
      <c r="C22" s="50" t="s">
        <v>232</v>
      </c>
      <c r="D22" s="51" t="s">
        <v>130</v>
      </c>
      <c r="E22" s="51" t="s">
        <v>15</v>
      </c>
      <c r="F22" s="53">
        <v>368</v>
      </c>
      <c r="G22" s="53"/>
    </row>
    <row r="23" spans="1:7" x14ac:dyDescent="0.25">
      <c r="A23" s="49" t="s">
        <v>233</v>
      </c>
      <c r="B23" s="42" t="s">
        <v>128</v>
      </c>
      <c r="C23" s="50" t="s">
        <v>234</v>
      </c>
      <c r="D23" s="51" t="s">
        <v>130</v>
      </c>
      <c r="E23" s="51" t="s">
        <v>15</v>
      </c>
      <c r="F23" s="53">
        <v>1</v>
      </c>
      <c r="G23" s="53"/>
    </row>
    <row r="24" spans="1:7" x14ac:dyDescent="0.25">
      <c r="A24" s="49" t="s">
        <v>235</v>
      </c>
      <c r="B24" s="42" t="s">
        <v>128</v>
      </c>
      <c r="C24" s="50" t="s">
        <v>236</v>
      </c>
      <c r="D24" s="51" t="s">
        <v>130</v>
      </c>
      <c r="E24" s="51" t="s">
        <v>15</v>
      </c>
      <c r="F24" s="53">
        <v>1170</v>
      </c>
      <c r="G24" s="53"/>
    </row>
    <row r="25" spans="1:7" x14ac:dyDescent="0.25">
      <c r="A25" s="49" t="s">
        <v>237</v>
      </c>
      <c r="B25" s="42" t="s">
        <v>128</v>
      </c>
      <c r="C25" s="50" t="s">
        <v>238</v>
      </c>
      <c r="D25" s="51" t="s">
        <v>130</v>
      </c>
      <c r="E25" s="51" t="s">
        <v>15</v>
      </c>
      <c r="F25" s="53">
        <v>5</v>
      </c>
      <c r="G25" s="53"/>
    </row>
    <row r="26" spans="1:7" x14ac:dyDescent="0.25">
      <c r="A26" s="49" t="s">
        <v>239</v>
      </c>
      <c r="B26" s="42" t="s">
        <v>128</v>
      </c>
      <c r="C26" s="50" t="s">
        <v>240</v>
      </c>
      <c r="D26" s="51" t="s">
        <v>130</v>
      </c>
      <c r="E26" s="51" t="s">
        <v>15</v>
      </c>
      <c r="F26" s="53">
        <v>6</v>
      </c>
      <c r="G26" s="53"/>
    </row>
    <row r="27" spans="1:7" x14ac:dyDescent="0.25">
      <c r="A27" s="49" t="s">
        <v>241</v>
      </c>
      <c r="B27" s="42" t="s">
        <v>128</v>
      </c>
      <c r="C27" s="50" t="s">
        <v>242</v>
      </c>
      <c r="D27" s="51" t="s">
        <v>130</v>
      </c>
      <c r="E27" s="51" t="s">
        <v>15</v>
      </c>
      <c r="F27" s="53">
        <v>4</v>
      </c>
      <c r="G27" s="53"/>
    </row>
    <row r="28" spans="1:7" ht="25.5" x14ac:dyDescent="0.25">
      <c r="A28" s="49" t="s">
        <v>247</v>
      </c>
      <c r="B28" s="42" t="s">
        <v>128</v>
      </c>
      <c r="C28" s="50" t="s">
        <v>248</v>
      </c>
      <c r="D28" s="51" t="s">
        <v>130</v>
      </c>
      <c r="E28" s="51" t="s">
        <v>15</v>
      </c>
      <c r="F28" s="53">
        <v>19</v>
      </c>
      <c r="G28" s="53"/>
    </row>
    <row r="29" spans="1:7" ht="25.5" x14ac:dyDescent="0.25">
      <c r="A29" s="49" t="s">
        <v>249</v>
      </c>
      <c r="B29" s="42" t="s">
        <v>128</v>
      </c>
      <c r="C29" s="50" t="s">
        <v>250</v>
      </c>
      <c r="D29" s="51" t="s">
        <v>130</v>
      </c>
      <c r="E29" s="51" t="s">
        <v>15</v>
      </c>
      <c r="F29" s="53">
        <v>6</v>
      </c>
      <c r="G29" s="53"/>
    </row>
    <row r="30" spans="1:7" ht="25.5" x14ac:dyDescent="0.25">
      <c r="A30" s="49" t="s">
        <v>251</v>
      </c>
      <c r="B30" s="42" t="s">
        <v>128</v>
      </c>
      <c r="C30" s="50" t="s">
        <v>252</v>
      </c>
      <c r="D30" s="51" t="s">
        <v>130</v>
      </c>
      <c r="E30" s="51" t="s">
        <v>15</v>
      </c>
      <c r="F30" s="53">
        <v>3</v>
      </c>
      <c r="G30" s="53"/>
    </row>
    <row r="31" spans="1:7" x14ac:dyDescent="0.25">
      <c r="A31" s="49" t="s">
        <v>255</v>
      </c>
      <c r="B31" s="42" t="s">
        <v>128</v>
      </c>
      <c r="C31" s="50" t="s">
        <v>256</v>
      </c>
      <c r="D31" s="51" t="s">
        <v>130</v>
      </c>
      <c r="E31" s="51" t="s">
        <v>15</v>
      </c>
      <c r="F31" s="53">
        <v>7</v>
      </c>
      <c r="G31" s="53"/>
    </row>
    <row r="32" spans="1:7" ht="39" customHeight="1" x14ac:dyDescent="0.25">
      <c r="A32" s="49" t="s">
        <v>265</v>
      </c>
      <c r="B32" s="42" t="s">
        <v>128</v>
      </c>
      <c r="C32" s="50" t="s">
        <v>266</v>
      </c>
      <c r="D32" s="51" t="s">
        <v>130</v>
      </c>
      <c r="E32" s="51" t="s">
        <v>20</v>
      </c>
      <c r="F32" s="53">
        <v>76.08</v>
      </c>
      <c r="G32" s="53"/>
    </row>
    <row r="33" spans="1:15" ht="63.75" x14ac:dyDescent="0.25">
      <c r="A33" s="49" t="s">
        <v>285</v>
      </c>
      <c r="B33" s="42" t="s">
        <v>128</v>
      </c>
      <c r="C33" s="50" t="s">
        <v>286</v>
      </c>
      <c r="D33" s="51" t="s">
        <v>130</v>
      </c>
      <c r="E33" s="51" t="s">
        <v>15</v>
      </c>
      <c r="F33" s="53"/>
      <c r="G33" s="53">
        <v>103.32</v>
      </c>
    </row>
    <row r="34" spans="1:15" x14ac:dyDescent="0.25">
      <c r="A34" s="49" t="s">
        <v>293</v>
      </c>
      <c r="B34" s="42" t="s">
        <v>128</v>
      </c>
      <c r="C34" s="50" t="s">
        <v>292</v>
      </c>
      <c r="D34" s="51" t="s">
        <v>130</v>
      </c>
      <c r="E34" s="51" t="s">
        <v>15</v>
      </c>
      <c r="F34" s="53"/>
      <c r="G34" s="53">
        <v>431.74</v>
      </c>
    </row>
    <row r="35" spans="1:15" ht="51" x14ac:dyDescent="0.25">
      <c r="A35" s="49" t="s">
        <v>297</v>
      </c>
      <c r="B35" s="42" t="s">
        <v>128</v>
      </c>
      <c r="C35" s="50" t="s">
        <v>294</v>
      </c>
      <c r="D35" s="51" t="s">
        <v>130</v>
      </c>
      <c r="E35" s="51" t="s">
        <v>15</v>
      </c>
      <c r="F35" s="53"/>
      <c r="G35" s="53">
        <v>64.86</v>
      </c>
    </row>
    <row r="36" spans="1:15" s="12" customFormat="1" ht="12.75" x14ac:dyDescent="0.2">
      <c r="A36" s="127" t="s">
        <v>281</v>
      </c>
      <c r="B36" s="42" t="s">
        <v>128</v>
      </c>
      <c r="C36" s="50" t="s">
        <v>379</v>
      </c>
      <c r="D36" s="51" t="s">
        <v>130</v>
      </c>
      <c r="E36" s="51" t="s">
        <v>15</v>
      </c>
      <c r="F36" s="135"/>
      <c r="G36" s="135">
        <v>11.74</v>
      </c>
      <c r="H36" s="1"/>
      <c r="I36" s="1"/>
      <c r="J36" s="1"/>
      <c r="K36" s="1"/>
      <c r="L36" s="1"/>
      <c r="M36" s="1"/>
      <c r="N36" s="1"/>
      <c r="O36" s="1"/>
    </row>
    <row r="37" spans="1:15" s="12" customFormat="1" ht="12.75" x14ac:dyDescent="0.2">
      <c r="A37" s="127" t="s">
        <v>380</v>
      </c>
      <c r="B37" s="42" t="s">
        <v>128</v>
      </c>
      <c r="C37" s="50" t="s">
        <v>381</v>
      </c>
      <c r="D37" s="51" t="s">
        <v>130</v>
      </c>
      <c r="E37" s="51" t="s">
        <v>15</v>
      </c>
      <c r="F37" s="135"/>
      <c r="G37" s="135">
        <v>28.68</v>
      </c>
      <c r="H37" s="1"/>
      <c r="I37" s="1"/>
      <c r="J37" s="1"/>
      <c r="K37" s="1"/>
      <c r="L37" s="1"/>
      <c r="M37" s="1"/>
      <c r="N37" s="1"/>
      <c r="O37" s="1"/>
    </row>
    <row r="38" spans="1:15" s="12" customFormat="1" ht="12.75" x14ac:dyDescent="0.2">
      <c r="A38" s="127" t="s">
        <v>382</v>
      </c>
      <c r="B38" s="42" t="s">
        <v>128</v>
      </c>
      <c r="C38" s="50" t="s">
        <v>383</v>
      </c>
      <c r="D38" s="51" t="s">
        <v>130</v>
      </c>
      <c r="E38" s="51" t="s">
        <v>15</v>
      </c>
      <c r="F38" s="135"/>
      <c r="G38" s="135">
        <v>5.72</v>
      </c>
      <c r="H38" s="1"/>
      <c r="I38" s="1"/>
      <c r="J38" s="1"/>
      <c r="K38" s="1"/>
      <c r="L38" s="1"/>
      <c r="M38" s="1"/>
      <c r="N38" s="1"/>
      <c r="O38" s="1"/>
    </row>
    <row r="39" spans="1:15" s="12" customFormat="1" ht="25.5" x14ac:dyDescent="0.2">
      <c r="A39" s="127" t="s">
        <v>285</v>
      </c>
      <c r="B39" s="42" t="s">
        <v>128</v>
      </c>
      <c r="C39" s="50" t="s">
        <v>384</v>
      </c>
      <c r="D39" s="51" t="s">
        <v>130</v>
      </c>
      <c r="E39" s="51" t="s">
        <v>15</v>
      </c>
      <c r="F39" s="135"/>
      <c r="G39" s="135">
        <v>18.350000000000001</v>
      </c>
      <c r="H39" s="1"/>
      <c r="I39" s="1"/>
      <c r="J39" s="1"/>
      <c r="K39" s="1"/>
      <c r="L39" s="1"/>
      <c r="M39" s="1"/>
      <c r="N39" s="1"/>
      <c r="O39" s="1"/>
    </row>
    <row r="41" spans="1:15" ht="30" x14ac:dyDescent="0.25">
      <c r="F41" s="136" t="s">
        <v>385</v>
      </c>
      <c r="G41" s="137" t="s">
        <v>386</v>
      </c>
      <c r="H41" s="137" t="s">
        <v>387</v>
      </c>
    </row>
    <row r="42" spans="1:15" ht="25.5" x14ac:dyDescent="0.25">
      <c r="B42" s="42" t="s">
        <v>128</v>
      </c>
      <c r="C42" s="13" t="s">
        <v>320</v>
      </c>
      <c r="D42" s="93" t="s">
        <v>388</v>
      </c>
      <c r="E42" s="93" t="s">
        <v>95</v>
      </c>
      <c r="F42" s="138">
        <v>7344</v>
      </c>
      <c r="G42" s="139">
        <v>6999</v>
      </c>
      <c r="H42" s="138">
        <v>6069</v>
      </c>
    </row>
  </sheetData>
  <hyperlinks>
    <hyperlink ref="F41" r:id="rId1"/>
    <hyperlink ref="G41" r:id="rId2"/>
    <hyperlink ref="H41" r:id="rId3"/>
  </hyperlinks>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ORÇAMENTO AMBULATÓRIO</vt:lpstr>
      <vt:lpstr>COMPOSIÇÕES ELETRICA</vt:lpstr>
      <vt:lpstr>COMPOSIÇÕES AR CONDIC.</vt:lpstr>
      <vt:lpstr>HIDROSANITARIO</vt:lpstr>
      <vt:lpstr>PAISAGISMO</vt:lpstr>
      <vt:lpstr>TELEFONIA-GUARDA CORPO</vt:lpstr>
      <vt:lpstr>SEM COTAÇÃO</vt:lpstr>
      <vt:lpstr>COM COTAÇÃO</vt:lpstr>
      <vt:lpstr>'ORÇAMENTO AMBULATÓRIO'!Area_de_impressao</vt:lpstr>
      <vt:lpstr>'ORÇAMENTO AMBULATÓRIO'!Titulos_de_impressao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Eduarda</dc:creator>
  <cp:lastModifiedBy>Bruna Sousa Ferreira</cp:lastModifiedBy>
  <cp:revision>0</cp:revision>
  <cp:lastPrinted>2021-08-10T15:44:03Z</cp:lastPrinted>
  <dcterms:created xsi:type="dcterms:W3CDTF">2015-07-21T04:24:02Z</dcterms:created>
  <dcterms:modified xsi:type="dcterms:W3CDTF">2021-08-19T18:18:26Z</dcterms:modified>
  <dc:language>pt-BR</dc:language>
</cp:coreProperties>
</file>